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B1590A7-9BB8-4E21-B359-19C1B65BED5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20" l="1"/>
  <c r="F19" i="20" s="1"/>
  <c r="E18" i="20"/>
  <c r="E19" i="20" s="1"/>
  <c r="D18" i="20"/>
  <c r="D19" i="20" s="1"/>
  <c r="F10" i="20"/>
  <c r="F11" i="20" s="1"/>
  <c r="E10" i="20"/>
  <c r="E11" i="20" s="1"/>
  <c r="D10" i="20"/>
  <c r="D11" i="20" s="1"/>
  <c r="N5" i="12"/>
  <c r="I5" i="12"/>
  <c r="D5" i="12"/>
  <c r="L48" i="16"/>
  <c r="M48" i="16"/>
  <c r="N48" i="16"/>
  <c r="L25" i="16"/>
  <c r="M25" i="16"/>
  <c r="N25" i="16"/>
  <c r="L31" i="16"/>
  <c r="M31" i="16"/>
  <c r="N31" i="16"/>
  <c r="L61" i="16"/>
  <c r="M61" i="16"/>
  <c r="N61" i="16"/>
  <c r="L58" i="16"/>
  <c r="M58" i="16"/>
  <c r="N58" i="16"/>
  <c r="L55" i="16"/>
  <c r="M55" i="16"/>
  <c r="N55" i="16"/>
  <c r="L77" i="16"/>
  <c r="M77" i="16"/>
  <c r="N77" i="16"/>
  <c r="L43" i="16"/>
  <c r="M43" i="16"/>
  <c r="N43" i="16"/>
  <c r="L67" i="16"/>
  <c r="M67" i="16"/>
  <c r="N67" i="16"/>
  <c r="L86" i="16"/>
  <c r="M86" i="16"/>
  <c r="N86" i="16"/>
  <c r="L38" i="16" l="1"/>
  <c r="M38" i="16"/>
  <c r="N38" i="16"/>
  <c r="L83" i="16"/>
  <c r="M83" i="16"/>
  <c r="N83" i="16"/>
  <c r="N64" i="16"/>
  <c r="M64" i="16"/>
  <c r="L64" i="16"/>
  <c r="L18" i="16"/>
  <c r="M18" i="16"/>
  <c r="N18" i="16"/>
  <c r="L22" i="16"/>
  <c r="M22" i="16"/>
  <c r="N22" i="16"/>
  <c r="N70" i="16" l="1"/>
  <c r="N71" i="16" s="1"/>
  <c r="M70" i="16"/>
  <c r="M71" i="16" s="1"/>
  <c r="L70" i="16"/>
  <c r="L71" i="16" s="1"/>
  <c r="L89" i="16" l="1"/>
  <c r="L90" i="16" s="1"/>
  <c r="M89" i="16"/>
  <c r="M90" i="16" s="1"/>
  <c r="N89" i="16"/>
  <c r="N90" i="16" s="1"/>
  <c r="N49" i="16" l="1"/>
  <c r="N91" i="16" s="1"/>
  <c r="M49" i="16"/>
  <c r="M91" i="16" s="1"/>
  <c r="L49" i="16"/>
  <c r="E9" i="12" l="1"/>
  <c r="L91" i="16" l="1"/>
  <c r="J9" i="12" l="1"/>
  <c r="E10" i="12" l="1"/>
  <c r="J10" i="12"/>
</calcChain>
</file>

<file path=xl/sharedStrings.xml><?xml version="1.0" encoding="utf-8"?>
<sst xmlns="http://schemas.openxmlformats.org/spreadsheetml/2006/main" count="490" uniqueCount="315">
  <si>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</si>
  <si>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</si>
  <si>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</si>
  <si>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</si>
  <si>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</si>
  <si>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</si>
  <si>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</si>
  <si>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</si>
  <si>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</si>
  <si>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</si>
  <si>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</si>
  <si>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</si>
  <si>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</si>
  <si>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</si>
  <si>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</si>
  <si>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</si>
  <si>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</si>
  <si>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</si>
  <si>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</si>
  <si>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</si>
  <si>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</si>
  <si>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</si>
  <si>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</si>
  <si>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</si>
  <si>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</si>
  <si>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</si>
  <si>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</si>
  <si>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</si>
  <si>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</si>
  <si>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</si>
  <si>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</si>
  <si>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</si>
  <si>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</si>
  <si>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</si>
  <si>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</si>
  <si>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</si>
  <si>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</si>
  <si>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</si>
  <si>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</si>
  <si>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</si>
  <si>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</si>
  <si>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</si>
  <si>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</si>
  <si>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</si>
  <si>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</si>
  <si>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</si>
  <si>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</si>
  <si>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</si>
  <si>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</si>
  <si>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</si>
  <si>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</si>
  <si>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</si>
  <si>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</si>
  <si>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</si>
  <si>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</si>
  <si>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</si>
  <si>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</si>
  <si>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</si>
  <si>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</si>
  <si>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</si>
  <si>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</si>
  <si>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</si>
  <si>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</si>
  <si>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</si>
  <si>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</si>
  <si>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</si>
  <si>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</si>
  <si>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</si>
  <si>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</si>
  <si>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</si>
  <si>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</si>
  <si>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</si>
  <si>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</si>
  <si>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</si>
  <si>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</si>
  <si>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</si>
  <si>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</si>
  <si>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</si>
  <si>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</si>
  <si>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</si>
  <si>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</si>
  <si>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</si>
  <si>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</si>
  <si>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</si>
  <si>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</si>
  <si>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</si>
  <si>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</si>
  <si>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</si>
  <si>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</si>
  <si>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</si>
  <si>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</si>
  <si>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</si>
  <si>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</si>
  <si>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</si>
  <si>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</si>
  <si>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</si>
  <si>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</si>
  <si>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</si>
  <si>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</si>
  <si>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</si>
  <si>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</si>
  <si>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</si>
  <si>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</si>
  <si>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</si>
  <si>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</si>
  <si>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</si>
  <si>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</si>
  <si>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</si>
  <si>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</si>
  <si>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</si>
  <si>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</si>
  <si>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</si>
  <si>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</si>
  <si>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</si>
  <si>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</si>
  <si>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</si>
  <si>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</si>
  <si>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</si>
  <si>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</si>
  <si>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</si>
  <si>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</si>
  <si>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</si>
  <si>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</si>
  <si>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</si>
  <si>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</si>
  <si>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</si>
  <si>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</si>
  <si>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</si>
  <si>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</si>
  <si>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</si>
  <si>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</si>
  <si>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</si>
  <si>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</si>
  <si>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</si>
  <si>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</si>
  <si>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</si>
  <si>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</si>
  <si>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</si>
  <si>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</si>
  <si>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</si>
  <si>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</si>
  <si>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</si>
  <si>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</si>
  <si>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</si>
  <si>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</si>
  <si>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</si>
  <si>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</si>
  <si>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</si>
  <si>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</si>
  <si>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</si>
  <si>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</si>
  <si>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</si>
  <si>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</si>
  <si>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</si>
  <si>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</si>
  <si>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</si>
  <si>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</si>
  <si>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</si>
  <si>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</si>
  <si>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</si>
  <si>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</si>
  <si>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</si>
  <si>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</si>
  <si>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</si>
  <si>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</si>
  <si>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</si>
  <si>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</si>
  <si>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</si>
  <si>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</si>
  <si>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</si>
  <si>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</si>
  <si>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</si>
  <si>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</si>
  <si>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</si>
  <si>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</si>
  <si>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</si>
  <si>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</si>
  <si>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</si>
  <si>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</si>
  <si>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</si>
  <si>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</si>
  <si>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</si>
  <si>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</si>
  <si>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</si>
  <si>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</si>
  <si>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</si>
  <si>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</si>
  <si>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</si>
  <si>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</si>
  <si>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</si>
  <si>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</si>
  <si>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</si>
  <si>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</si>
  <si>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</si>
  <si>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</si>
  <si>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</si>
  <si>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</si>
  <si>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</si>
  <si>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</si>
  <si>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</si>
  <si>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</si>
  <si>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</si>
  <si>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</si>
  <si>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</si>
  <si>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</si>
  <si>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</si>
  <si>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</si>
  <si>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</si>
  <si>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</si>
  <si>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</si>
  <si>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</si>
  <si>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</si>
  <si>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</si>
  <si>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</si>
  <si>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</si>
  <si>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</si>
  <si>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</si>
  <si>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</si>
  <si>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</si>
  <si>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</si>
  <si>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</si>
  <si>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</si>
  <si>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</si>
  <si>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</si>
  <si>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</si>
  <si>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</si>
  <si>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</si>
  <si>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</si>
  <si>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</si>
  <si>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</si>
  <si>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</si>
  <si>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</si>
  <si>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</si>
  <si>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</si>
  <si>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</si>
  <si>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</si>
  <si>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</si>
  <si>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</si>
  <si>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</si>
  <si>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</si>
  <si>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</si>
  <si>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</si>
  <si>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</si>
  <si>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</si>
  <si>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</si>
  <si>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</si>
  <si>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</si>
  <si>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</si>
  <si>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</si>
  <si>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</si>
  <si>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</si>
  <si>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</si>
  <si>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</si>
  <si>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</si>
  <si>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</si>
  <si>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</si>
  <si>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</si>
  <si>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</si>
  <si>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</si>
  <si>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</si>
  <si>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</si>
  <si>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</si>
  <si>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</si>
  <si>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</si>
  <si>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</si>
  <si>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</si>
  <si>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</si>
  <si>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</si>
  <si>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</si>
  <si>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</si>
  <si>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</si>
  <si>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</si>
  <si>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</si>
  <si>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</si>
  <si>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</si>
  <si>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</si>
  <si>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</si>
  <si>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</si>
  <si>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</si>
  <si>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</si>
  <si>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</si>
  <si>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</si>
  <si>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</si>
  <si>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</si>
  <si>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</si>
  <si>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Total of Insurance Sector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</si>
  <si>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</si>
  <si>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</si>
  <si>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</si>
  <si>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</si>
  <si>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</si>
  <si>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</si>
  <si>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</si>
  <si>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</si>
  <si>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</si>
  <si>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</si>
  <si>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Bulletin No (97)</t>
  </si>
  <si>
    <t>ISX Trading Indices of Sunday 7/6/2026</t>
  </si>
  <si>
    <t xml:space="preserve">Undisclosed Platform Companies Bulletin No (97) </t>
  </si>
  <si>
    <t>Second Platform Market Bulletin No (97)</t>
  </si>
  <si>
    <t xml:space="preserve">Regular Market Bulletin No (97) </t>
  </si>
  <si>
    <t>Sunday 7/6/2026</t>
  </si>
  <si>
    <t>Iraq Stock Exchange not trading companies of Sunday 7/6/2026</t>
  </si>
  <si>
    <t>Total of Investment Sector</t>
  </si>
  <si>
    <t>Non Iraqis' Bulletin  Sunday  Jun 7 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</si>
  <si>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</si>
  <si>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</si>
  <si>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</si>
  <si>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</si>
  <si>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</si>
  <si>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</si>
  <si>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Total Bank sector</t>
  </si>
  <si>
    <t>Non Iraqi Trading of Regular Market (Sell)</t>
  </si>
  <si>
    <t>Hotel Sector</t>
  </si>
  <si>
    <t>Total Hotel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</si>
</sst>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4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7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4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40" xfId="0" applyFont="1" applyFill="1" applyBorder="1" applyAlignment="1">
      <alignment vertical="center" wrapText="1"/>
    </xf>
    <xf numFmtId="0" fontId="84" fillId="59" borderId="140" xfId="0" applyFont="1" applyFill="1" applyBorder="1" applyAlignment="1">
      <alignment horizontal="center" vertical="center" wrapText="1"/>
    </xf>
    <xf numFmtId="1" fontId="86" fillId="4" borderId="140" xfId="1500" applyNumberFormat="1" applyFont="1" applyFill="1" applyBorder="1" applyAlignment="1">
      <alignment horizontal="center" vertical="center" wrapText="1"/>
    </xf>
    <xf numFmtId="167" fontId="86" fillId="59" borderId="140" xfId="1500" applyNumberFormat="1" applyFont="1" applyFill="1" applyBorder="1" applyAlignment="1">
      <alignment horizontal="center" vertical="center" wrapText="1"/>
    </xf>
    <xf numFmtId="0" fontId="84" fillId="0" borderId="134" xfId="5" applyFont="1" applyBorder="1" applyAlignment="1">
      <alignment vertical="center"/>
    </xf>
    <xf numFmtId="1" fontId="84" fillId="0" borderId="134" xfId="1500" applyNumberFormat="1" applyFont="1" applyBorder="1" applyAlignment="1">
      <alignment horizontal="center" vertical="center"/>
    </xf>
    <xf numFmtId="167" fontId="84" fillId="0" borderId="134" xfId="1500" applyNumberFormat="1" applyFont="1" applyBorder="1" applyAlignment="1">
      <alignment horizontal="center" vertical="center"/>
    </xf>
    <xf numFmtId="0" fontId="84" fillId="0" borderId="133" xfId="0" applyFont="1" applyBorder="1" applyAlignment="1">
      <alignment vertical="center"/>
    </xf>
    <xf numFmtId="0" fontId="79" fillId="0" borderId="135" xfId="0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40" xfId="0" applyFont="1" applyFill="1" applyBorder="1" applyAlignment="1">
      <alignment vertical="center" wrapText="1"/>
    </xf>
    <xf numFmtId="1" fontId="84" fillId="4" borderId="140" xfId="1500" applyNumberFormat="1" applyFont="1" applyFill="1" applyBorder="1" applyAlignment="1">
      <alignment horizontal="center" vertical="center" wrapText="1"/>
    </xf>
    <xf numFmtId="167" fontId="84" fillId="59" borderId="140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4" xfId="1500" applyNumberFormat="1" applyFont="1" applyBorder="1" applyAlignment="1">
      <alignment vertical="center"/>
    </xf>
    <xf numFmtId="167" fontId="84" fillId="0" borderId="133" xfId="1500" applyNumberFormat="1" applyFont="1" applyBorder="1" applyAlignment="1">
      <alignment vertical="center"/>
    </xf>
    <xf numFmtId="167" fontId="79" fillId="0" borderId="135" xfId="1500" applyNumberFormat="1" applyFont="1" applyBorder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139" xfId="0" applyFont="1" applyBorder="1" applyAlignment="1">
      <alignment horizontal="center" vertical="center"/>
    </xf>
    <xf numFmtId="164" fontId="8" fillId="5" borderId="139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84" fillId="0" borderId="133" xfId="1500" applyNumberFormat="1" applyFont="1" applyBorder="1" applyAlignment="1">
      <alignment horizontal="left" vertical="center"/>
    </xf>
    <xf numFmtId="167" fontId="84" fillId="0" borderId="135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33" xfId="0" applyFont="1" applyBorder="1" applyAlignment="1">
      <alignment horizontal="center" vertical="center"/>
    </xf>
    <xf numFmtId="0" fontId="84" fillId="0" borderId="139" xfId="0" applyFont="1" applyBorder="1" applyAlignment="1">
      <alignment horizontal="center" vertical="center"/>
    </xf>
    <xf numFmtId="0" fontId="84" fillId="0" borderId="135" xfId="0" applyFont="1" applyBorder="1" applyAlignment="1">
      <alignment horizontal="center" vertical="center"/>
    </xf>
    <xf numFmtId="0" fontId="84" fillId="0" borderId="133" xfId="0" applyFont="1" applyBorder="1" applyAlignment="1">
      <alignment horizontal="left" vertical="center"/>
    </xf>
    <xf numFmtId="0" fontId="84" fillId="0" borderId="135" xfId="0" applyFont="1" applyBorder="1" applyAlignment="1">
      <alignment horizontal="left" vertical="center"/>
    </xf>
    <xf numFmtId="167" fontId="84" fillId="0" borderId="133" xfId="1500" applyNumberFormat="1" applyFont="1" applyBorder="1" applyAlignment="1">
      <alignment horizontal="center" vertical="center"/>
    </xf>
    <xf numFmtId="167" fontId="84" fillId="0" borderId="139" xfId="1500" applyNumberFormat="1" applyFont="1" applyBorder="1" applyAlignment="1">
      <alignment horizontal="center" vertical="center"/>
    </xf>
    <xf numFmtId="167" fontId="84" fillId="0" borderId="135" xfId="150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164" fontId="8" fillId="0" borderId="139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1162050</xdr:colOff>
      <xdr:row>0</xdr:row>
      <xdr:rowOff>0</xdr:rowOff>
    </xdr:from>
    <xdr:to>
      <xdr:col>13</xdr:col>
      <xdr:colOff>2419351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1850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314325</xdr:colOff>
      <xdr:row>15</xdr:row>
      <xdr:rowOff>66675</xdr:rowOff>
    </xdr:from>
    <xdr:to>
      <xdr:col>7</xdr:col>
      <xdr:colOff>47625</xdr:colOff>
      <xdr:row>21</xdr:row>
      <xdr:rowOff>314325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975374E-6FCE-00BC-D906-A9A46B93D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4857750"/>
          <a:ext cx="6124575" cy="3095625"/>
        </a:xfrm>
        <a:prstGeom prst="rect">
          <a:avLst/>
        </a:prstGeom>
      </xdr:spPr>
    </xdr:pic>
    <xdr:clientData/>
  </xdr:twoCellAnchor>
  <xdr:twoCellAnchor editAs="oneCell">
    <xdr:from>
      <xdr:col>7</xdr:col>
      <xdr:colOff>66675</xdr:colOff>
      <xdr:row>15</xdr:row>
      <xdr:rowOff>66675</xdr:rowOff>
    </xdr:from>
    <xdr:to>
      <xdr:col>13</xdr:col>
      <xdr:colOff>2466975</xdr:colOff>
      <xdr:row>21</xdr:row>
      <xdr:rowOff>314325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BE7AAD6-BC96-BB2F-0DF9-5CDEE3FD0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57950" y="4857750"/>
          <a:ext cx="5838825" cy="3095625"/>
        </a:xfrm>
        <a:prstGeom prst="rect">
          <a:avLst/>
        </a:prstGeom>
      </xdr:spPr>
    </xdr:pic>
    <xdr:clientData/>
  </xdr:twoCellAnchor>
  <xdr:twoCellAnchor editAs="oneCell">
    <xdr:from>
      <xdr:col>10</xdr:col>
      <xdr:colOff>180975</xdr:colOff>
      <xdr:row>6</xdr:row>
      <xdr:rowOff>0</xdr:rowOff>
    </xdr:from>
    <xdr:to>
      <xdr:col>13</xdr:col>
      <xdr:colOff>2466975</xdr:colOff>
      <xdr:row>14</xdr:row>
      <xdr:rowOff>9525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1A6E590-48AF-2C5B-FE0B-34D006D8D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72550" y="1962150"/>
          <a:ext cx="332422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5</xdr:col>
      <xdr:colOff>1267239</xdr:colOff>
      <xdr:row>28</xdr:row>
      <xdr:rowOff>298174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2FE3C4-7E07-95C7-EABA-AFB459D37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45326" cy="2816087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11</xdr:col>
      <xdr:colOff>0</xdr:colOff>
      <xdr:row>28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57B51EC-2764-5294-0A31-7FB8FDF45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5019261" cy="281608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71</xdr:row>
      <xdr:rowOff>28256</xdr:rowOff>
    </xdr:from>
    <xdr:to>
      <xdr:col>13</xdr:col>
      <xdr:colOff>1522971</xdr:colOff>
      <xdr:row>71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49</xdr:row>
      <xdr:rowOff>23547</xdr:rowOff>
    </xdr:from>
    <xdr:to>
      <xdr:col>13</xdr:col>
      <xdr:colOff>1497013</xdr:colOff>
      <xdr:row>49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1219200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61B0184D-099D-469F-8E6F-89B6C3CFF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9775" y="0"/>
          <a:ext cx="12287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35256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tabSelected="1" zoomScaleNormal="100" workbookViewId="0">
      <selection activeCell="E10" sqref="E10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31.5" customHeight="1">
      <c r="B1" s="166" t="s">
        <v>0</v>
      </c>
      <c r="C1" s="167"/>
      <c r="D1" s="168"/>
      <c r="E1" s="169"/>
      <c r="F1" s="170"/>
      <c r="G1" s="170"/>
      <c r="H1" s="170"/>
      <c r="I1" s="170"/>
      <c r="J1" s="170"/>
      <c r="K1" s="171"/>
      <c r="L1" s="19"/>
      <c r="M1" s="19"/>
      <c r="N1" s="19"/>
    </row>
    <row r="2" spans="2:15" ht="30" customHeight="1">
      <c r="B2" s="179" t="s">
        <v>296</v>
      </c>
      <c r="C2" s="180"/>
      <c r="D2" s="181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29.25" customHeight="1">
      <c r="B3" s="172" t="s">
        <v>297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4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75" t="s">
        <v>63</v>
      </c>
      <c r="C5" s="176"/>
      <c r="D5" s="177">
        <f>'Bullient '!M91</f>
        <v>396717002</v>
      </c>
      <c r="E5" s="178"/>
      <c r="F5" s="23"/>
      <c r="G5" s="175" t="s">
        <v>64</v>
      </c>
      <c r="H5" s="176"/>
      <c r="I5" s="177">
        <f>'Bullient '!N91</f>
        <v>855905016.0200001</v>
      </c>
      <c r="J5" s="178"/>
      <c r="K5" s="24"/>
      <c r="L5" s="175" t="s">
        <v>8</v>
      </c>
      <c r="M5" s="176"/>
      <c r="N5" s="25">
        <f>'Bullient '!L91</f>
        <v>1025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60"/>
      <c r="L6" s="161"/>
      <c r="M6" s="162"/>
      <c r="N6" s="28"/>
    </row>
    <row r="7" spans="2:15" ht="24.95" customHeight="1">
      <c r="B7" s="163" t="s">
        <v>1</v>
      </c>
      <c r="C7" s="164"/>
      <c r="D7" s="165"/>
      <c r="E7" s="29">
        <v>944.06</v>
      </c>
      <c r="F7" s="30"/>
      <c r="G7" s="163" t="s">
        <v>5</v>
      </c>
      <c r="H7" s="164"/>
      <c r="I7" s="165"/>
      <c r="J7" s="29">
        <v>1208.52</v>
      </c>
      <c r="K7" s="159"/>
      <c r="L7" s="154"/>
      <c r="M7" s="155"/>
      <c r="N7" s="18"/>
    </row>
    <row r="8" spans="2:15" ht="24.95" customHeight="1">
      <c r="B8" s="163" t="s">
        <v>2</v>
      </c>
      <c r="C8" s="164"/>
      <c r="D8" s="165"/>
      <c r="E8" s="29">
        <v>950.64</v>
      </c>
      <c r="F8" s="31"/>
      <c r="G8" s="163" t="s">
        <v>6</v>
      </c>
      <c r="H8" s="164"/>
      <c r="I8" s="165"/>
      <c r="J8" s="29">
        <v>1207.93</v>
      </c>
      <c r="K8" s="159"/>
      <c r="L8" s="154"/>
      <c r="M8" s="155"/>
      <c r="N8" s="18"/>
    </row>
    <row r="9" spans="2:15" ht="24.95" customHeight="1">
      <c r="B9" s="156" t="s">
        <v>3</v>
      </c>
      <c r="C9" s="157"/>
      <c r="D9" s="158"/>
      <c r="E9" s="120">
        <f>((E7/E8)-1)*100</f>
        <v>-0.69216527812842044</v>
      </c>
      <c r="F9" s="31"/>
      <c r="G9" s="156" t="s">
        <v>3</v>
      </c>
      <c r="H9" s="157"/>
      <c r="I9" s="158"/>
      <c r="J9" s="119">
        <f>((J7/J8)-1)*100</f>
        <v>4.8843889960514808E-2</v>
      </c>
      <c r="K9" s="159"/>
      <c r="L9" s="154"/>
      <c r="M9" s="155"/>
      <c r="N9" s="18"/>
    </row>
    <row r="10" spans="2:15" ht="24.95" customHeight="1">
      <c r="B10" s="156" t="s">
        <v>4</v>
      </c>
      <c r="C10" s="157"/>
      <c r="D10" s="158"/>
      <c r="E10" s="120">
        <f>E7-E8</f>
        <v>-6.5800000000000409</v>
      </c>
      <c r="F10" s="21"/>
      <c r="G10" s="156" t="s">
        <v>4</v>
      </c>
      <c r="H10" s="157"/>
      <c r="I10" s="158"/>
      <c r="J10" s="119">
        <f>J7-J8</f>
        <v>0.58999999999991815</v>
      </c>
      <c r="K10" s="159"/>
      <c r="L10" s="154"/>
      <c r="M10" s="155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3"/>
      <c r="L11" s="154"/>
      <c r="M11" s="155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39</v>
      </c>
      <c r="I12" s="39" t="s">
        <v>65</v>
      </c>
      <c r="J12" s="38">
        <v>14</v>
      </c>
      <c r="K12" s="159"/>
      <c r="L12" s="154"/>
      <c r="M12" s="155"/>
      <c r="N12" s="18"/>
      <c r="O12" s="32"/>
    </row>
    <row r="13" spans="2:15" ht="24.95" customHeight="1">
      <c r="B13" s="37" t="s">
        <v>69</v>
      </c>
      <c r="C13" s="38">
        <v>47</v>
      </c>
      <c r="D13" s="39" t="s">
        <v>65</v>
      </c>
      <c r="E13" s="38">
        <v>0</v>
      </c>
      <c r="F13" s="30"/>
      <c r="G13" s="184" t="s">
        <v>67</v>
      </c>
      <c r="H13" s="185"/>
      <c r="I13" s="186"/>
      <c r="J13" s="38">
        <v>9</v>
      </c>
      <c r="K13" s="159"/>
      <c r="L13" s="154"/>
      <c r="M13" s="155"/>
      <c r="N13" s="18"/>
      <c r="O13" s="32"/>
    </row>
    <row r="14" spans="2:15" ht="24.95" customHeight="1">
      <c r="B14" s="156" t="s">
        <v>82</v>
      </c>
      <c r="C14" s="157" t="s">
        <v>10</v>
      </c>
      <c r="D14" s="158" t="s">
        <v>10</v>
      </c>
      <c r="E14" s="38">
        <v>6</v>
      </c>
      <c r="F14" s="21"/>
      <c r="G14" s="187" t="s">
        <v>68</v>
      </c>
      <c r="H14" s="188"/>
      <c r="I14" s="189"/>
      <c r="J14" s="38">
        <v>13</v>
      </c>
      <c r="K14" s="159"/>
      <c r="L14" s="154"/>
      <c r="M14" s="155"/>
      <c r="N14" s="26"/>
      <c r="O14" s="32"/>
    </row>
    <row r="15" spans="2:15" ht="24.95" customHeight="1">
      <c r="B15" s="156" t="s">
        <v>66</v>
      </c>
      <c r="C15" s="157" t="s">
        <v>11</v>
      </c>
      <c r="D15" s="158" t="s">
        <v>11</v>
      </c>
      <c r="E15" s="41">
        <v>11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7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7"/>
      <c r="O17" s="32"/>
    </row>
    <row r="18" spans="1:15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15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15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48.7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s="18" customFormat="1" ht="26.25" customHeight="1"/>
    <row r="23" spans="1:15" ht="31.5" customHeight="1">
      <c r="A23" s="182" t="s">
        <v>12</v>
      </c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</row>
  </sheetData>
  <mergeCells count="31">
    <mergeCell ref="A23:N23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4" zoomScale="115" zoomScaleNormal="115" workbookViewId="0">
      <selection activeCell="G17" sqref="G17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1" t="s">
        <v>61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</row>
    <row r="3" spans="1:14" ht="36.75" customHeight="1">
      <c r="A3" s="192" t="s">
        <v>301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</row>
    <row r="4" spans="1:14" ht="21">
      <c r="A4" s="42"/>
      <c r="B4" s="42"/>
      <c r="C4" s="190" t="s">
        <v>13</v>
      </c>
      <c r="D4" s="190"/>
      <c r="E4" s="190"/>
      <c r="F4" s="190"/>
      <c r="G4" s="42"/>
      <c r="H4" s="190" t="s">
        <v>14</v>
      </c>
      <c r="I4" s="190"/>
      <c r="J4" s="190"/>
      <c r="K4" s="190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234</v>
      </c>
      <c r="D6" s="81">
        <v>2.46</v>
      </c>
      <c r="E6" s="95">
        <v>11.31</v>
      </c>
      <c r="F6" s="84">
        <v>9661</v>
      </c>
      <c r="G6" s="42"/>
      <c r="H6" s="46" t="s">
        <v>245</v>
      </c>
      <c r="I6" s="81">
        <v>0.13</v>
      </c>
      <c r="J6" s="96">
        <v>-7.14</v>
      </c>
      <c r="K6" s="84">
        <v>50083425</v>
      </c>
      <c r="L6" s="1"/>
      <c r="M6" s="1"/>
    </row>
    <row r="7" spans="1:14" s="49" customFormat="1" ht="17.100000000000001" customHeight="1">
      <c r="A7" s="42"/>
      <c r="B7" s="42"/>
      <c r="C7" s="46" t="s">
        <v>240</v>
      </c>
      <c r="D7" s="81">
        <v>5.4</v>
      </c>
      <c r="E7" s="95">
        <v>11.11</v>
      </c>
      <c r="F7" s="84">
        <v>23140</v>
      </c>
      <c r="G7" s="42"/>
      <c r="H7" s="46" t="s">
        <v>261</v>
      </c>
      <c r="I7" s="81">
        <v>67</v>
      </c>
      <c r="J7" s="96">
        <v>-6.94</v>
      </c>
      <c r="K7" s="84">
        <v>60242</v>
      </c>
      <c r="L7" s="1"/>
    </row>
    <row r="8" spans="1:14" s="49" customFormat="1" ht="17.100000000000001" customHeight="1">
      <c r="A8" s="42"/>
      <c r="B8" s="42"/>
      <c r="C8" s="46" t="s">
        <v>243</v>
      </c>
      <c r="D8" s="81">
        <v>0.27</v>
      </c>
      <c r="E8" s="95">
        <v>3.85</v>
      </c>
      <c r="F8" s="84">
        <v>1000000</v>
      </c>
      <c r="G8" s="42"/>
      <c r="H8" s="46" t="s">
        <v>203</v>
      </c>
      <c r="I8" s="81">
        <v>4.74</v>
      </c>
      <c r="J8" s="96">
        <v>-2.87</v>
      </c>
      <c r="K8" s="84">
        <v>1155209</v>
      </c>
    </row>
    <row r="9" spans="1:14" s="49" customFormat="1" ht="17.100000000000001" customHeight="1">
      <c r="A9" s="42"/>
      <c r="B9" s="42"/>
      <c r="C9" s="46" t="s">
        <v>197</v>
      </c>
      <c r="D9" s="81">
        <v>5.25</v>
      </c>
      <c r="E9" s="95">
        <v>2.14</v>
      </c>
      <c r="F9" s="84">
        <v>23231435</v>
      </c>
      <c r="G9" s="42"/>
      <c r="H9" s="46" t="s">
        <v>38</v>
      </c>
      <c r="I9" s="81">
        <v>1.21</v>
      </c>
      <c r="J9" s="96">
        <v>-1.63</v>
      </c>
      <c r="K9" s="84">
        <v>5072372</v>
      </c>
    </row>
    <row r="10" spans="1:14" s="49" customFormat="1" ht="17.100000000000001" customHeight="1">
      <c r="A10" s="42"/>
      <c r="B10" s="42"/>
      <c r="C10" s="46" t="s">
        <v>35</v>
      </c>
      <c r="D10" s="81">
        <v>2.83</v>
      </c>
      <c r="E10" s="95">
        <v>1.07</v>
      </c>
      <c r="F10" s="84">
        <v>749480</v>
      </c>
      <c r="G10" s="42"/>
      <c r="H10" s="46" t="s">
        <v>271</v>
      </c>
      <c r="I10" s="81">
        <v>1.35</v>
      </c>
      <c r="J10" s="96">
        <v>-1.46</v>
      </c>
      <c r="K10" s="84">
        <v>3779927</v>
      </c>
    </row>
    <row r="11" spans="1:14" s="49" customFormat="1" ht="33" customHeight="1">
      <c r="A11" s="42"/>
      <c r="B11" s="42"/>
      <c r="C11" s="191" t="s">
        <v>62</v>
      </c>
      <c r="D11" s="191"/>
      <c r="E11" s="191"/>
      <c r="F11" s="191"/>
      <c r="G11" s="191"/>
      <c r="H11" s="191"/>
      <c r="I11" s="191"/>
      <c r="J11" s="191"/>
      <c r="K11" s="191"/>
    </row>
    <row r="12" spans="1:14" s="49" customFormat="1" ht="33" customHeight="1">
      <c r="A12" s="42"/>
      <c r="B12" s="42"/>
      <c r="C12" s="191"/>
      <c r="D12" s="191"/>
      <c r="E12" s="191"/>
      <c r="F12" s="191"/>
      <c r="G12" s="191"/>
      <c r="H12" s="191"/>
      <c r="I12" s="191"/>
      <c r="J12" s="191"/>
      <c r="K12" s="191"/>
    </row>
    <row r="13" spans="1:14" ht="29.25" customHeight="1">
      <c r="A13" s="42"/>
      <c r="B13" s="42"/>
      <c r="C13" s="190" t="s">
        <v>18</v>
      </c>
      <c r="D13" s="190"/>
      <c r="E13" s="190"/>
      <c r="F13" s="190"/>
      <c r="G13" s="100"/>
      <c r="H13" s="190" t="s">
        <v>7</v>
      </c>
      <c r="I13" s="190"/>
      <c r="J13" s="190"/>
      <c r="K13" s="190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257</v>
      </c>
      <c r="D15" s="81">
        <v>1.71</v>
      </c>
      <c r="E15" s="82">
        <v>-0.57999999999999996</v>
      </c>
      <c r="F15" s="84">
        <v>212888317</v>
      </c>
      <c r="G15" s="1"/>
      <c r="H15" s="46" t="s">
        <v>257</v>
      </c>
      <c r="I15" s="81">
        <v>1.71</v>
      </c>
      <c r="J15" s="82">
        <v>-0.57999999999999996</v>
      </c>
      <c r="K15" s="84">
        <v>364247585.27999997</v>
      </c>
    </row>
    <row r="16" spans="1:14" ht="17.100000000000001" customHeight="1">
      <c r="A16" s="42"/>
      <c r="B16" s="42"/>
      <c r="C16" s="46" t="s">
        <v>245</v>
      </c>
      <c r="D16" s="81">
        <v>0.13</v>
      </c>
      <c r="E16" s="82">
        <v>-7.14</v>
      </c>
      <c r="F16" s="84">
        <v>50083425</v>
      </c>
      <c r="G16" s="1"/>
      <c r="H16" s="46" t="s">
        <v>197</v>
      </c>
      <c r="I16" s="81">
        <v>5.25</v>
      </c>
      <c r="J16" s="82">
        <v>2.14</v>
      </c>
      <c r="K16" s="84">
        <v>120576783.34999999</v>
      </c>
    </row>
    <row r="17" spans="1:11" ht="17.100000000000001" customHeight="1">
      <c r="A17" s="42"/>
      <c r="B17" s="42"/>
      <c r="C17" s="46" t="s">
        <v>279</v>
      </c>
      <c r="D17" s="81">
        <v>2.61</v>
      </c>
      <c r="E17" s="82">
        <v>0.38</v>
      </c>
      <c r="F17" s="84">
        <v>25582699</v>
      </c>
      <c r="G17" s="1"/>
      <c r="H17" s="46" t="s">
        <v>286</v>
      </c>
      <c r="I17" s="81">
        <v>15.96</v>
      </c>
      <c r="J17" s="82">
        <v>-0.06</v>
      </c>
      <c r="K17" s="84">
        <v>108794084.48</v>
      </c>
    </row>
    <row r="18" spans="1:11" ht="17.100000000000001" customHeight="1">
      <c r="A18" s="42"/>
      <c r="B18" s="42"/>
      <c r="C18" s="46" t="s">
        <v>197</v>
      </c>
      <c r="D18" s="81">
        <v>5.25</v>
      </c>
      <c r="E18" s="82">
        <v>2.14</v>
      </c>
      <c r="F18" s="84">
        <v>23231435</v>
      </c>
      <c r="G18" s="1"/>
      <c r="H18" s="46" t="s">
        <v>279</v>
      </c>
      <c r="I18" s="81">
        <v>2.61</v>
      </c>
      <c r="J18" s="82">
        <v>0.38</v>
      </c>
      <c r="K18" s="84">
        <v>66741690.280000001</v>
      </c>
    </row>
    <row r="19" spans="1:11" ht="16.5" customHeight="1">
      <c r="A19" s="42"/>
      <c r="B19" s="42"/>
      <c r="C19" s="46" t="s">
        <v>222</v>
      </c>
      <c r="D19" s="81">
        <v>0.25</v>
      </c>
      <c r="E19" s="82">
        <v>0</v>
      </c>
      <c r="F19" s="84">
        <v>15432939</v>
      </c>
      <c r="G19" s="1"/>
      <c r="H19" s="46" t="s">
        <v>120</v>
      </c>
      <c r="I19" s="81">
        <v>6.15</v>
      </c>
      <c r="J19" s="82">
        <v>-0.49</v>
      </c>
      <c r="K19" s="84">
        <v>53842187.729999997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5"/>
  <sheetViews>
    <sheetView topLeftCell="A43" zoomScale="115" zoomScaleNormal="115" workbookViewId="0">
      <selection activeCell="A43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01" t="s">
        <v>300</v>
      </c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3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9" customHeight="1">
      <c r="A3" s="58"/>
      <c r="B3" s="204" t="s">
        <v>29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6"/>
    </row>
    <row r="4" spans="1:14" ht="13.9" customHeight="1">
      <c r="A4" s="58"/>
      <c r="B4" s="46" t="s">
        <v>243</v>
      </c>
      <c r="C4" s="59" t="s">
        <v>242</v>
      </c>
      <c r="D4" s="104">
        <v>0.27</v>
      </c>
      <c r="E4" s="104">
        <v>0.27</v>
      </c>
      <c r="F4" s="104">
        <v>0.27</v>
      </c>
      <c r="G4" s="104">
        <v>0.27</v>
      </c>
      <c r="H4" s="104">
        <v>0.26</v>
      </c>
      <c r="I4" s="81">
        <v>0.27</v>
      </c>
      <c r="J4" s="81">
        <v>0.26</v>
      </c>
      <c r="K4" s="99">
        <v>3.85</v>
      </c>
      <c r="L4" s="83">
        <v>1</v>
      </c>
      <c r="M4" s="84">
        <v>1000000</v>
      </c>
      <c r="N4" s="84">
        <v>270000</v>
      </c>
    </row>
    <row r="5" spans="1:14" ht="13.9" customHeight="1">
      <c r="A5" s="58"/>
      <c r="B5" s="46" t="s">
        <v>279</v>
      </c>
      <c r="C5" s="59" t="s">
        <v>280</v>
      </c>
      <c r="D5" s="104">
        <v>2.6</v>
      </c>
      <c r="E5" s="104">
        <v>2.63</v>
      </c>
      <c r="F5" s="104">
        <v>2.59</v>
      </c>
      <c r="G5" s="104">
        <v>2.61</v>
      </c>
      <c r="H5" s="104">
        <v>2.57</v>
      </c>
      <c r="I5" s="81">
        <v>2.61</v>
      </c>
      <c r="J5" s="81">
        <v>2.6</v>
      </c>
      <c r="K5" s="99">
        <v>0.38</v>
      </c>
      <c r="L5" s="83">
        <v>89</v>
      </c>
      <c r="M5" s="84">
        <v>25582699</v>
      </c>
      <c r="N5" s="84">
        <v>66741690.280000001</v>
      </c>
    </row>
    <row r="6" spans="1:14" ht="13.9" customHeight="1">
      <c r="A6" s="58"/>
      <c r="B6" s="46" t="s">
        <v>113</v>
      </c>
      <c r="C6" s="59" t="s">
        <v>114</v>
      </c>
      <c r="D6" s="104">
        <v>0.65</v>
      </c>
      <c r="E6" s="104">
        <v>0.65</v>
      </c>
      <c r="F6" s="104">
        <v>0.65</v>
      </c>
      <c r="G6" s="104">
        <v>0.65</v>
      </c>
      <c r="H6" s="104">
        <v>0.65</v>
      </c>
      <c r="I6" s="81">
        <v>0.65</v>
      </c>
      <c r="J6" s="81">
        <v>0.65</v>
      </c>
      <c r="K6" s="99">
        <v>0</v>
      </c>
      <c r="L6" s="83">
        <v>2</v>
      </c>
      <c r="M6" s="84">
        <v>956000</v>
      </c>
      <c r="N6" s="84">
        <v>621400</v>
      </c>
    </row>
    <row r="7" spans="1:14" ht="13.9" customHeight="1">
      <c r="A7" s="58"/>
      <c r="B7" s="46" t="s">
        <v>162</v>
      </c>
      <c r="C7" s="59" t="s">
        <v>163</v>
      </c>
      <c r="D7" s="104">
        <v>0.37</v>
      </c>
      <c r="E7" s="104">
        <v>0.37</v>
      </c>
      <c r="F7" s="104">
        <v>0.37</v>
      </c>
      <c r="G7" s="104">
        <v>0.37</v>
      </c>
      <c r="H7" s="104">
        <v>0.37</v>
      </c>
      <c r="I7" s="81">
        <v>0.37</v>
      </c>
      <c r="J7" s="81">
        <v>0.37</v>
      </c>
      <c r="K7" s="99">
        <v>0</v>
      </c>
      <c r="L7" s="83">
        <v>7</v>
      </c>
      <c r="M7" s="84">
        <v>10344387</v>
      </c>
      <c r="N7" s="84">
        <v>3827423.19</v>
      </c>
    </row>
    <row r="8" spans="1:14" ht="13.9" customHeight="1">
      <c r="A8" s="58"/>
      <c r="B8" s="46" t="s">
        <v>222</v>
      </c>
      <c r="C8" s="59" t="s">
        <v>221</v>
      </c>
      <c r="D8" s="104">
        <v>0.25</v>
      </c>
      <c r="E8" s="104">
        <v>0.26</v>
      </c>
      <c r="F8" s="104">
        <v>0.25</v>
      </c>
      <c r="G8" s="104">
        <v>0.25</v>
      </c>
      <c r="H8" s="104">
        <v>0.25</v>
      </c>
      <c r="I8" s="81">
        <v>0.25</v>
      </c>
      <c r="J8" s="81">
        <v>0.25</v>
      </c>
      <c r="K8" s="99">
        <v>0</v>
      </c>
      <c r="L8" s="83">
        <v>12</v>
      </c>
      <c r="M8" s="84">
        <v>15432939</v>
      </c>
      <c r="N8" s="84">
        <v>3860146.35</v>
      </c>
    </row>
    <row r="9" spans="1:14" ht="13.9" customHeight="1">
      <c r="A9" s="58"/>
      <c r="B9" s="46" t="s">
        <v>205</v>
      </c>
      <c r="C9" s="59" t="s">
        <v>206</v>
      </c>
      <c r="D9" s="104">
        <v>1.05</v>
      </c>
      <c r="E9" s="104">
        <v>1.05</v>
      </c>
      <c r="F9" s="104">
        <v>1.05</v>
      </c>
      <c r="G9" s="104">
        <v>1.05</v>
      </c>
      <c r="H9" s="104">
        <v>1.05</v>
      </c>
      <c r="I9" s="81">
        <v>1.05</v>
      </c>
      <c r="J9" s="81">
        <v>1.06</v>
      </c>
      <c r="K9" s="99">
        <v>-0.94</v>
      </c>
      <c r="L9" s="83">
        <v>19</v>
      </c>
      <c r="M9" s="84">
        <v>9856224</v>
      </c>
      <c r="N9" s="84">
        <v>10349035.199999999</v>
      </c>
    </row>
    <row r="10" spans="1:14" ht="13.9" customHeight="1">
      <c r="A10" s="58"/>
      <c r="B10" s="46" t="s">
        <v>145</v>
      </c>
      <c r="C10" s="59" t="s">
        <v>146</v>
      </c>
      <c r="D10" s="104">
        <v>0.09</v>
      </c>
      <c r="E10" s="104">
        <v>0.09</v>
      </c>
      <c r="F10" s="104">
        <v>0.09</v>
      </c>
      <c r="G10" s="104">
        <v>0.09</v>
      </c>
      <c r="H10" s="104">
        <v>0.09</v>
      </c>
      <c r="I10" s="81">
        <v>0.09</v>
      </c>
      <c r="J10" s="81">
        <v>0.09</v>
      </c>
      <c r="K10" s="99">
        <v>0</v>
      </c>
      <c r="L10" s="83">
        <v>2</v>
      </c>
      <c r="M10" s="84">
        <v>265076</v>
      </c>
      <c r="N10" s="84">
        <v>23856.84</v>
      </c>
    </row>
    <row r="11" spans="1:14" ht="13.9" customHeight="1">
      <c r="A11" s="58"/>
      <c r="B11" s="46" t="s">
        <v>130</v>
      </c>
      <c r="C11" s="59" t="s">
        <v>131</v>
      </c>
      <c r="D11" s="104">
        <v>1.2</v>
      </c>
      <c r="E11" s="104">
        <v>1.2</v>
      </c>
      <c r="F11" s="104">
        <v>1.2</v>
      </c>
      <c r="G11" s="104">
        <v>1.2</v>
      </c>
      <c r="H11" s="104">
        <v>1.2</v>
      </c>
      <c r="I11" s="104">
        <v>1.2</v>
      </c>
      <c r="J11" s="104">
        <v>1.2</v>
      </c>
      <c r="K11" s="105">
        <v>0</v>
      </c>
      <c r="L11" s="102">
        <v>1</v>
      </c>
      <c r="M11" s="103">
        <v>4141</v>
      </c>
      <c r="N11" s="103">
        <v>4969.2</v>
      </c>
    </row>
    <row r="12" spans="1:14" ht="13.9" customHeight="1">
      <c r="A12" s="58"/>
      <c r="B12" s="46" t="s">
        <v>245</v>
      </c>
      <c r="C12" s="59" t="s">
        <v>244</v>
      </c>
      <c r="D12" s="104">
        <v>0.13</v>
      </c>
      <c r="E12" s="104">
        <v>0.14000000000000001</v>
      </c>
      <c r="F12" s="104">
        <v>0.13</v>
      </c>
      <c r="G12" s="104">
        <v>0.13</v>
      </c>
      <c r="H12" s="104">
        <v>0.14000000000000001</v>
      </c>
      <c r="I12" s="104">
        <v>0.13</v>
      </c>
      <c r="J12" s="104">
        <v>0.14000000000000001</v>
      </c>
      <c r="K12" s="105">
        <v>-7.14</v>
      </c>
      <c r="L12" s="102">
        <v>16</v>
      </c>
      <c r="M12" s="103">
        <v>50083425</v>
      </c>
      <c r="N12" s="103">
        <v>6511200.25</v>
      </c>
    </row>
    <row r="13" spans="1:14" ht="13.9" customHeight="1">
      <c r="A13" s="58"/>
      <c r="B13" s="46" t="s">
        <v>257</v>
      </c>
      <c r="C13" s="59" t="s">
        <v>258</v>
      </c>
      <c r="D13" s="104">
        <v>1.72</v>
      </c>
      <c r="E13" s="104">
        <v>1.72</v>
      </c>
      <c r="F13" s="104">
        <v>1.71</v>
      </c>
      <c r="G13" s="104">
        <v>1.71</v>
      </c>
      <c r="H13" s="104">
        <v>1.71</v>
      </c>
      <c r="I13" s="81">
        <v>1.71</v>
      </c>
      <c r="J13" s="81">
        <v>1.72</v>
      </c>
      <c r="K13" s="99">
        <v>-0.57999999999999996</v>
      </c>
      <c r="L13" s="83">
        <v>131</v>
      </c>
      <c r="M13" s="84">
        <v>212888317</v>
      </c>
      <c r="N13" s="84">
        <v>364247585.27999997</v>
      </c>
    </row>
    <row r="14" spans="1:14" ht="13.9" customHeight="1">
      <c r="A14" s="58"/>
      <c r="B14" s="46" t="s">
        <v>277</v>
      </c>
      <c r="C14" s="59" t="s">
        <v>278</v>
      </c>
      <c r="D14" s="104">
        <v>4.0199999999999996</v>
      </c>
      <c r="E14" s="104">
        <v>4.05</v>
      </c>
      <c r="F14" s="104">
        <v>4.0199999999999996</v>
      </c>
      <c r="G14" s="104">
        <v>4.03</v>
      </c>
      <c r="H14" s="104">
        <v>4.03</v>
      </c>
      <c r="I14" s="81">
        <v>4.04</v>
      </c>
      <c r="J14" s="81">
        <v>4.0199999999999996</v>
      </c>
      <c r="K14" s="99">
        <v>0.5</v>
      </c>
      <c r="L14" s="83">
        <v>74</v>
      </c>
      <c r="M14" s="84">
        <v>7306137</v>
      </c>
      <c r="N14" s="84">
        <v>29440559.670000002</v>
      </c>
    </row>
    <row r="15" spans="1:14" ht="13.9" customHeight="1">
      <c r="A15" s="58"/>
      <c r="B15" s="46" t="s">
        <v>149</v>
      </c>
      <c r="C15" s="59" t="s">
        <v>150</v>
      </c>
      <c r="D15" s="104">
        <v>0.2</v>
      </c>
      <c r="E15" s="104">
        <v>0.2</v>
      </c>
      <c r="F15" s="104">
        <v>0.19</v>
      </c>
      <c r="G15" s="104">
        <v>0.19</v>
      </c>
      <c r="H15" s="104">
        <v>0.19</v>
      </c>
      <c r="I15" s="81">
        <v>0.2</v>
      </c>
      <c r="J15" s="81">
        <v>0.2</v>
      </c>
      <c r="K15" s="99">
        <v>0</v>
      </c>
      <c r="L15" s="83">
        <v>23</v>
      </c>
      <c r="M15" s="84">
        <v>6258933</v>
      </c>
      <c r="N15" s="84">
        <v>1201786.6000000001</v>
      </c>
    </row>
    <row r="16" spans="1:14" ht="13.9" customHeight="1">
      <c r="A16" s="58"/>
      <c r="B16" s="46" t="s">
        <v>227</v>
      </c>
      <c r="C16" s="59" t="s">
        <v>228</v>
      </c>
      <c r="D16" s="104">
        <v>0.63</v>
      </c>
      <c r="E16" s="104">
        <v>0.63</v>
      </c>
      <c r="F16" s="104">
        <v>0.63</v>
      </c>
      <c r="G16" s="104">
        <v>0.63</v>
      </c>
      <c r="H16" s="104">
        <v>0.63</v>
      </c>
      <c r="I16" s="81">
        <v>0.63</v>
      </c>
      <c r="J16" s="81">
        <v>0.63</v>
      </c>
      <c r="K16" s="99">
        <v>0</v>
      </c>
      <c r="L16" s="83">
        <v>2</v>
      </c>
      <c r="M16" s="84">
        <v>9707</v>
      </c>
      <c r="N16" s="84">
        <v>6115.41</v>
      </c>
    </row>
    <row r="17" spans="1:14" ht="13.9" customHeight="1">
      <c r="A17" s="58"/>
      <c r="B17" s="46" t="s">
        <v>195</v>
      </c>
      <c r="C17" s="59" t="s">
        <v>196</v>
      </c>
      <c r="D17" s="104">
        <v>0.05</v>
      </c>
      <c r="E17" s="104">
        <v>0.05</v>
      </c>
      <c r="F17" s="104">
        <v>0.05</v>
      </c>
      <c r="G17" s="104">
        <v>0.05</v>
      </c>
      <c r="H17" s="104">
        <v>0.05</v>
      </c>
      <c r="I17" s="81">
        <v>0.05</v>
      </c>
      <c r="J17" s="81">
        <v>0.05</v>
      </c>
      <c r="K17" s="99">
        <v>0</v>
      </c>
      <c r="L17" s="83">
        <v>5</v>
      </c>
      <c r="M17" s="84">
        <v>775787</v>
      </c>
      <c r="N17" s="84">
        <v>38789.35</v>
      </c>
    </row>
    <row r="18" spans="1:14" ht="13.9" customHeight="1">
      <c r="A18" s="58"/>
      <c r="B18" s="193" t="s">
        <v>89</v>
      </c>
      <c r="C18" s="194"/>
      <c r="D18" s="195"/>
      <c r="E18" s="196"/>
      <c r="F18" s="196"/>
      <c r="G18" s="196"/>
      <c r="H18" s="196"/>
      <c r="I18" s="196"/>
      <c r="J18" s="196"/>
      <c r="K18" s="197"/>
      <c r="L18" s="60">
        <f>SUM(L4:L17)</f>
        <v>384</v>
      </c>
      <c r="M18" s="60">
        <f>SUM(M4:M17)</f>
        <v>340763772</v>
      </c>
      <c r="N18" s="61">
        <f>SUM(N4:N17)</f>
        <v>487144557.62000006</v>
      </c>
    </row>
    <row r="19" spans="1:14" ht="13.9" customHeight="1">
      <c r="A19" s="58"/>
      <c r="B19" s="204" t="s">
        <v>30</v>
      </c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6"/>
    </row>
    <row r="20" spans="1:14" ht="13.9" customHeight="1">
      <c r="A20" s="58"/>
      <c r="B20" s="46" t="s">
        <v>286</v>
      </c>
      <c r="C20" s="59" t="s">
        <v>287</v>
      </c>
      <c r="D20" s="63">
        <v>16</v>
      </c>
      <c r="E20" s="81">
        <v>16</v>
      </c>
      <c r="F20" s="81">
        <v>15.95</v>
      </c>
      <c r="G20" s="81">
        <v>15.96</v>
      </c>
      <c r="H20" s="81">
        <v>15.87</v>
      </c>
      <c r="I20" s="81">
        <v>15.96</v>
      </c>
      <c r="J20" s="81">
        <v>15.97</v>
      </c>
      <c r="K20" s="82">
        <v>-0.06</v>
      </c>
      <c r="L20" s="83">
        <v>172</v>
      </c>
      <c r="M20" s="84">
        <v>6818418</v>
      </c>
      <c r="N20" s="84">
        <v>108794084.48</v>
      </c>
    </row>
    <row r="21" spans="1:14" ht="13.9" customHeight="1">
      <c r="A21" s="58"/>
      <c r="B21" s="46" t="s">
        <v>203</v>
      </c>
      <c r="C21" s="59" t="s">
        <v>204</v>
      </c>
      <c r="D21" s="63">
        <v>4.87</v>
      </c>
      <c r="E21" s="81">
        <v>4.87</v>
      </c>
      <c r="F21" s="81">
        <v>4.74</v>
      </c>
      <c r="G21" s="81">
        <v>4.83</v>
      </c>
      <c r="H21" s="81">
        <v>4.8099999999999996</v>
      </c>
      <c r="I21" s="81">
        <v>4.74</v>
      </c>
      <c r="J21" s="81">
        <v>4.88</v>
      </c>
      <c r="K21" s="82">
        <v>-2.87</v>
      </c>
      <c r="L21" s="83">
        <v>41</v>
      </c>
      <c r="M21" s="84">
        <v>1155209</v>
      </c>
      <c r="N21" s="84">
        <v>5577231.3799999999</v>
      </c>
    </row>
    <row r="22" spans="1:14" ht="13.9" customHeight="1">
      <c r="A22" s="58"/>
      <c r="B22" s="193" t="s">
        <v>115</v>
      </c>
      <c r="C22" s="194"/>
      <c r="D22" s="195"/>
      <c r="E22" s="196"/>
      <c r="F22" s="196"/>
      <c r="G22" s="196"/>
      <c r="H22" s="196"/>
      <c r="I22" s="196"/>
      <c r="J22" s="196"/>
      <c r="K22" s="197"/>
      <c r="L22" s="62">
        <f>SUM(L20:L21)</f>
        <v>213</v>
      </c>
      <c r="M22" s="60">
        <f>SUM(M20:M21)</f>
        <v>7973627</v>
      </c>
      <c r="N22" s="48">
        <f>SUM(N20:N21)</f>
        <v>114371315.86</v>
      </c>
    </row>
    <row r="23" spans="1:14" ht="13.9" customHeight="1">
      <c r="A23" s="58"/>
      <c r="B23" s="204" t="s">
        <v>94</v>
      </c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6"/>
    </row>
    <row r="24" spans="1:14" ht="13.9" customHeight="1">
      <c r="A24" s="58"/>
      <c r="B24" s="46" t="s">
        <v>188</v>
      </c>
      <c r="C24" s="59" t="s">
        <v>189</v>
      </c>
      <c r="D24" s="81">
        <v>0.45</v>
      </c>
      <c r="E24" s="81">
        <v>0.45</v>
      </c>
      <c r="F24" s="81">
        <v>0.45</v>
      </c>
      <c r="G24" s="81">
        <v>0.45</v>
      </c>
      <c r="H24" s="81">
        <v>0.45</v>
      </c>
      <c r="I24" s="81">
        <v>0.45</v>
      </c>
      <c r="J24" s="81">
        <v>0.45</v>
      </c>
      <c r="K24" s="82">
        <v>0</v>
      </c>
      <c r="L24" s="83">
        <v>1</v>
      </c>
      <c r="M24" s="84">
        <v>11044</v>
      </c>
      <c r="N24" s="84">
        <v>4969.8</v>
      </c>
    </row>
    <row r="25" spans="1:14" ht="13.9" customHeight="1">
      <c r="A25" s="58"/>
      <c r="B25" s="193" t="s">
        <v>285</v>
      </c>
      <c r="C25" s="194"/>
      <c r="D25" s="195"/>
      <c r="E25" s="196"/>
      <c r="F25" s="196"/>
      <c r="G25" s="196"/>
      <c r="H25" s="196"/>
      <c r="I25" s="196"/>
      <c r="J25" s="196"/>
      <c r="K25" s="197"/>
      <c r="L25" s="65">
        <f>SUM(L24)</f>
        <v>1</v>
      </c>
      <c r="M25" s="65">
        <f>SUM(M24)</f>
        <v>11044</v>
      </c>
      <c r="N25" s="65">
        <f>SUM(N24)</f>
        <v>4969.8</v>
      </c>
    </row>
    <row r="26" spans="1:14" ht="13.9" customHeight="1">
      <c r="A26" s="58"/>
      <c r="B26" s="204" t="s">
        <v>83</v>
      </c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6"/>
    </row>
    <row r="27" spans="1:14" ht="13.9" customHeight="1">
      <c r="A27" s="58"/>
      <c r="B27" s="46" t="s">
        <v>199</v>
      </c>
      <c r="C27" s="59" t="s">
        <v>200</v>
      </c>
      <c r="D27" s="81">
        <v>22.33</v>
      </c>
      <c r="E27" s="81">
        <v>22.33</v>
      </c>
      <c r="F27" s="81">
        <v>22.33</v>
      </c>
      <c r="G27" s="81">
        <v>22.33</v>
      </c>
      <c r="H27" s="81">
        <v>22.33</v>
      </c>
      <c r="I27" s="81">
        <v>22.33</v>
      </c>
      <c r="J27" s="81">
        <v>22.33</v>
      </c>
      <c r="K27" s="82">
        <v>0</v>
      </c>
      <c r="L27" s="83">
        <v>19</v>
      </c>
      <c r="M27" s="84">
        <v>208221</v>
      </c>
      <c r="N27" s="84">
        <v>4649574.93</v>
      </c>
    </row>
    <row r="28" spans="1:14" ht="13.9" customHeight="1">
      <c r="A28" s="58"/>
      <c r="B28" s="46" t="s">
        <v>176</v>
      </c>
      <c r="C28" s="59" t="s">
        <v>177</v>
      </c>
      <c r="D28" s="81">
        <v>4.99</v>
      </c>
      <c r="E28" s="81">
        <v>4.99</v>
      </c>
      <c r="F28" s="81">
        <v>4.99</v>
      </c>
      <c r="G28" s="81">
        <v>4.99</v>
      </c>
      <c r="H28" s="81">
        <v>4.99</v>
      </c>
      <c r="I28" s="81">
        <v>4.99</v>
      </c>
      <c r="J28" s="81">
        <v>4.99</v>
      </c>
      <c r="K28" s="82">
        <v>0</v>
      </c>
      <c r="L28" s="83">
        <v>3</v>
      </c>
      <c r="M28" s="84">
        <v>249</v>
      </c>
      <c r="N28" s="84">
        <v>1242.51</v>
      </c>
    </row>
    <row r="29" spans="1:14" ht="13.9" customHeight="1">
      <c r="A29" s="58"/>
      <c r="B29" s="46" t="s">
        <v>139</v>
      </c>
      <c r="C29" s="59" t="s">
        <v>140</v>
      </c>
      <c r="D29" s="81">
        <v>3.2</v>
      </c>
      <c r="E29" s="81">
        <v>3.2</v>
      </c>
      <c r="F29" s="81">
        <v>3.18</v>
      </c>
      <c r="G29" s="81">
        <v>3.19</v>
      </c>
      <c r="H29" s="81">
        <v>3.22</v>
      </c>
      <c r="I29" s="81">
        <v>3.18</v>
      </c>
      <c r="J29" s="81">
        <v>3.2</v>
      </c>
      <c r="K29" s="82">
        <v>-0.62</v>
      </c>
      <c r="L29" s="83">
        <v>8</v>
      </c>
      <c r="M29" s="84">
        <v>704189</v>
      </c>
      <c r="N29" s="84">
        <v>2244404.7999999998</v>
      </c>
    </row>
    <row r="30" spans="1:14" ht="13.9" customHeight="1">
      <c r="A30" s="58"/>
      <c r="B30" s="46" t="s">
        <v>164</v>
      </c>
      <c r="C30" s="59" t="s">
        <v>165</v>
      </c>
      <c r="D30" s="81">
        <v>0.6</v>
      </c>
      <c r="E30" s="81">
        <v>0.6</v>
      </c>
      <c r="F30" s="81">
        <v>0.6</v>
      </c>
      <c r="G30" s="81">
        <v>0.6</v>
      </c>
      <c r="H30" s="81">
        <v>0.6</v>
      </c>
      <c r="I30" s="81">
        <v>0.6</v>
      </c>
      <c r="J30" s="81">
        <v>0.6</v>
      </c>
      <c r="K30" s="82">
        <v>0</v>
      </c>
      <c r="L30" s="83">
        <v>1</v>
      </c>
      <c r="M30" s="84">
        <v>100000</v>
      </c>
      <c r="N30" s="84">
        <v>60000</v>
      </c>
    </row>
    <row r="31" spans="1:14" ht="13.9" customHeight="1">
      <c r="A31" s="58"/>
      <c r="B31" s="193" t="s">
        <v>90</v>
      </c>
      <c r="C31" s="194"/>
      <c r="D31" s="195"/>
      <c r="E31" s="196"/>
      <c r="F31" s="196"/>
      <c r="G31" s="196"/>
      <c r="H31" s="196"/>
      <c r="I31" s="196"/>
      <c r="J31" s="196"/>
      <c r="K31" s="197"/>
      <c r="L31" s="65">
        <f>SUM(L27:L30)</f>
        <v>31</v>
      </c>
      <c r="M31" s="65">
        <f>SUM(M27:M30)</f>
        <v>1012659</v>
      </c>
      <c r="N31" s="65">
        <f>SUM(N27:N30)</f>
        <v>6955222.2399999993</v>
      </c>
    </row>
    <row r="32" spans="1:14" ht="13.9" customHeight="1">
      <c r="A32" s="58"/>
      <c r="B32" s="204" t="s">
        <v>84</v>
      </c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6"/>
    </row>
    <row r="33" spans="1:14" ht="13.9" customHeight="1">
      <c r="A33" s="58"/>
      <c r="B33" s="46" t="s">
        <v>120</v>
      </c>
      <c r="C33" s="59" t="s">
        <v>121</v>
      </c>
      <c r="D33" s="81">
        <v>6.18</v>
      </c>
      <c r="E33" s="81">
        <v>6.18</v>
      </c>
      <c r="F33" s="81">
        <v>6.1</v>
      </c>
      <c r="G33" s="81">
        <v>6.13</v>
      </c>
      <c r="H33" s="81">
        <v>6.16</v>
      </c>
      <c r="I33" s="81">
        <v>6.15</v>
      </c>
      <c r="J33" s="81">
        <v>6.18</v>
      </c>
      <c r="K33" s="82">
        <v>-0.49</v>
      </c>
      <c r="L33" s="83">
        <v>123</v>
      </c>
      <c r="M33" s="84">
        <v>8786974</v>
      </c>
      <c r="N33" s="84">
        <v>53842187.729999997</v>
      </c>
    </row>
    <row r="34" spans="1:14" ht="13.9" customHeight="1">
      <c r="A34" s="58"/>
      <c r="B34" s="46" t="s">
        <v>168</v>
      </c>
      <c r="C34" s="59" t="s">
        <v>169</v>
      </c>
      <c r="D34" s="81">
        <v>1.2</v>
      </c>
      <c r="E34" s="81">
        <v>1.2</v>
      </c>
      <c r="F34" s="81">
        <v>1.2</v>
      </c>
      <c r="G34" s="81">
        <v>1.2</v>
      </c>
      <c r="H34" s="81">
        <v>1.2</v>
      </c>
      <c r="I34" s="81">
        <v>1.2</v>
      </c>
      <c r="J34" s="81">
        <v>1.2</v>
      </c>
      <c r="K34" s="82">
        <v>0</v>
      </c>
      <c r="L34" s="83">
        <v>2</v>
      </c>
      <c r="M34" s="84">
        <v>18237</v>
      </c>
      <c r="N34" s="84">
        <v>21884.400000000001</v>
      </c>
    </row>
    <row r="35" spans="1:14" ht="13.9" customHeight="1">
      <c r="A35" s="58"/>
      <c r="B35" s="46" t="s">
        <v>174</v>
      </c>
      <c r="C35" s="59" t="s">
        <v>175</v>
      </c>
      <c r="D35" s="81">
        <v>2.61</v>
      </c>
      <c r="E35" s="81">
        <v>2.61</v>
      </c>
      <c r="F35" s="81">
        <v>2.6</v>
      </c>
      <c r="G35" s="81">
        <v>2.61</v>
      </c>
      <c r="H35" s="81">
        <v>2.6</v>
      </c>
      <c r="I35" s="81">
        <v>2.61</v>
      </c>
      <c r="J35" s="81">
        <v>2.6</v>
      </c>
      <c r="K35" s="82">
        <v>0.38</v>
      </c>
      <c r="L35" s="83">
        <v>4</v>
      </c>
      <c r="M35" s="84">
        <v>750000</v>
      </c>
      <c r="N35" s="84">
        <v>1955000</v>
      </c>
    </row>
    <row r="36" spans="1:14" ht="13.9" customHeight="1">
      <c r="A36" s="58"/>
      <c r="B36" s="46" t="s">
        <v>234</v>
      </c>
      <c r="C36" s="59" t="s">
        <v>235</v>
      </c>
      <c r="D36" s="81">
        <v>2.41</v>
      </c>
      <c r="E36" s="81">
        <v>2.46</v>
      </c>
      <c r="F36" s="81">
        <v>2.41</v>
      </c>
      <c r="G36" s="81">
        <v>2.44</v>
      </c>
      <c r="H36" s="81">
        <v>2.4700000000000002</v>
      </c>
      <c r="I36" s="81">
        <v>2.46</v>
      </c>
      <c r="J36" s="81">
        <v>2.21</v>
      </c>
      <c r="K36" s="82">
        <v>11.31</v>
      </c>
      <c r="L36" s="83">
        <v>4</v>
      </c>
      <c r="M36" s="84">
        <v>9661</v>
      </c>
      <c r="N36" s="84">
        <v>23620.959999999999</v>
      </c>
    </row>
    <row r="37" spans="1:14" ht="13.9" customHeight="1">
      <c r="A37" s="58"/>
      <c r="B37" s="46" t="s">
        <v>166</v>
      </c>
      <c r="C37" s="59" t="s">
        <v>167</v>
      </c>
      <c r="D37" s="81">
        <v>5.35</v>
      </c>
      <c r="E37" s="81">
        <v>5.35</v>
      </c>
      <c r="F37" s="81">
        <v>5.35</v>
      </c>
      <c r="G37" s="81">
        <v>5.35</v>
      </c>
      <c r="H37" s="81">
        <v>5.35</v>
      </c>
      <c r="I37" s="81">
        <v>5.35</v>
      </c>
      <c r="J37" s="81">
        <v>5.35</v>
      </c>
      <c r="K37" s="82">
        <v>0</v>
      </c>
      <c r="L37" s="83">
        <v>3</v>
      </c>
      <c r="M37" s="84">
        <v>342585</v>
      </c>
      <c r="N37" s="84">
        <v>1832829.75</v>
      </c>
    </row>
    <row r="38" spans="1:14" ht="13.9" customHeight="1">
      <c r="A38" s="58"/>
      <c r="B38" s="193" t="s">
        <v>91</v>
      </c>
      <c r="C38" s="194"/>
      <c r="D38" s="195"/>
      <c r="E38" s="196"/>
      <c r="F38" s="196"/>
      <c r="G38" s="196"/>
      <c r="H38" s="196"/>
      <c r="I38" s="196"/>
      <c r="J38" s="196"/>
      <c r="K38" s="197"/>
      <c r="L38" s="65">
        <f>SUM(L33:L37)</f>
        <v>136</v>
      </c>
      <c r="M38" s="65">
        <f>SUM(M33:M37)</f>
        <v>9907457</v>
      </c>
      <c r="N38" s="65">
        <f>SUM(N33:N37)</f>
        <v>57675522.839999996</v>
      </c>
    </row>
    <row r="39" spans="1:14" ht="13.9" customHeight="1">
      <c r="A39" s="58"/>
      <c r="B39" s="204" t="s">
        <v>31</v>
      </c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6"/>
    </row>
    <row r="40" spans="1:14" ht="13.9" customHeight="1">
      <c r="A40" s="58"/>
      <c r="B40" s="46" t="s">
        <v>141</v>
      </c>
      <c r="C40" s="59" t="s">
        <v>142</v>
      </c>
      <c r="D40" s="104">
        <v>11.58</v>
      </c>
      <c r="E40" s="104">
        <v>11.58</v>
      </c>
      <c r="F40" s="104">
        <v>11.58</v>
      </c>
      <c r="G40" s="104">
        <v>11.58</v>
      </c>
      <c r="H40" s="104">
        <v>11.57</v>
      </c>
      <c r="I40" s="104">
        <v>11.58</v>
      </c>
      <c r="J40" s="104">
        <v>11.57</v>
      </c>
      <c r="K40" s="105">
        <v>0.09</v>
      </c>
      <c r="L40" s="102">
        <v>1</v>
      </c>
      <c r="M40" s="103">
        <v>696</v>
      </c>
      <c r="N40" s="103">
        <v>8059.68</v>
      </c>
    </row>
    <row r="41" spans="1:14" ht="13.9" customHeight="1">
      <c r="A41" s="58"/>
      <c r="B41" s="46" t="s">
        <v>261</v>
      </c>
      <c r="C41" s="59" t="s">
        <v>262</v>
      </c>
      <c r="D41" s="104">
        <v>72</v>
      </c>
      <c r="E41" s="104">
        <v>72</v>
      </c>
      <c r="F41" s="104">
        <v>67</v>
      </c>
      <c r="G41" s="104">
        <v>68.099999999999994</v>
      </c>
      <c r="H41" s="104">
        <v>72.56</v>
      </c>
      <c r="I41" s="104">
        <v>67</v>
      </c>
      <c r="J41" s="104">
        <v>72</v>
      </c>
      <c r="K41" s="105">
        <v>-6.94</v>
      </c>
      <c r="L41" s="102">
        <v>16</v>
      </c>
      <c r="M41" s="103">
        <v>60242</v>
      </c>
      <c r="N41" s="103">
        <v>4102378</v>
      </c>
    </row>
    <row r="42" spans="1:14" ht="13.9" customHeight="1">
      <c r="A42" s="58"/>
      <c r="B42" s="46" t="s">
        <v>213</v>
      </c>
      <c r="C42" s="59" t="s">
        <v>214</v>
      </c>
      <c r="D42" s="104">
        <v>14.05</v>
      </c>
      <c r="E42" s="104">
        <v>14.05</v>
      </c>
      <c r="F42" s="104">
        <v>14</v>
      </c>
      <c r="G42" s="104">
        <v>14.01</v>
      </c>
      <c r="H42" s="104">
        <v>14.05</v>
      </c>
      <c r="I42" s="104">
        <v>14</v>
      </c>
      <c r="J42" s="104">
        <v>14.05</v>
      </c>
      <c r="K42" s="105">
        <v>-0.36</v>
      </c>
      <c r="L42" s="102">
        <v>6</v>
      </c>
      <c r="M42" s="103">
        <v>4345</v>
      </c>
      <c r="N42" s="103">
        <v>60880.2</v>
      </c>
    </row>
    <row r="43" spans="1:14" ht="13.9" customHeight="1">
      <c r="A43" s="58"/>
      <c r="B43" s="193" t="s">
        <v>92</v>
      </c>
      <c r="C43" s="194"/>
      <c r="D43" s="195"/>
      <c r="E43" s="196"/>
      <c r="F43" s="196"/>
      <c r="G43" s="196"/>
      <c r="H43" s="196"/>
      <c r="I43" s="196"/>
      <c r="J43" s="196"/>
      <c r="K43" s="197"/>
      <c r="L43" s="64">
        <f>SUM(L40:L42)</f>
        <v>23</v>
      </c>
      <c r="M43" s="61">
        <f>SUM(M40:M42)</f>
        <v>65283</v>
      </c>
      <c r="N43" s="61">
        <f>SUM(N40:N42)</f>
        <v>4171317.8800000004</v>
      </c>
    </row>
    <row r="44" spans="1:14" ht="13.9" customHeight="1">
      <c r="A44" s="58"/>
      <c r="B44" s="204" t="s">
        <v>85</v>
      </c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6"/>
    </row>
    <row r="45" spans="1:14" ht="13.9" customHeight="1">
      <c r="A45" s="58"/>
      <c r="B45" s="46" t="s">
        <v>180</v>
      </c>
      <c r="C45" s="59" t="s">
        <v>181</v>
      </c>
      <c r="D45" s="63">
        <v>2.11</v>
      </c>
      <c r="E45" s="104">
        <v>2.11</v>
      </c>
      <c r="F45" s="104">
        <v>2.11</v>
      </c>
      <c r="G45" s="104">
        <v>2.11</v>
      </c>
      <c r="H45" s="104">
        <v>2.11</v>
      </c>
      <c r="I45" s="104">
        <v>2.11</v>
      </c>
      <c r="J45" s="104">
        <v>2.11</v>
      </c>
      <c r="K45" s="105">
        <v>0</v>
      </c>
      <c r="L45" s="102">
        <v>1</v>
      </c>
      <c r="M45" s="103">
        <v>1000000</v>
      </c>
      <c r="N45" s="103">
        <v>2110000</v>
      </c>
    </row>
    <row r="46" spans="1:14" ht="13.9" customHeight="1">
      <c r="A46" s="58"/>
      <c r="B46" s="46" t="s">
        <v>288</v>
      </c>
      <c r="C46" s="59" t="s">
        <v>289</v>
      </c>
      <c r="D46" s="63">
        <v>10.8</v>
      </c>
      <c r="E46" s="104">
        <v>10.8</v>
      </c>
      <c r="F46" s="104">
        <v>10.8</v>
      </c>
      <c r="G46" s="104">
        <v>10.8</v>
      </c>
      <c r="H46" s="104">
        <v>10.8</v>
      </c>
      <c r="I46" s="104">
        <v>10.8</v>
      </c>
      <c r="J46" s="104">
        <v>10.8</v>
      </c>
      <c r="K46" s="105">
        <v>0</v>
      </c>
      <c r="L46" s="102">
        <v>4</v>
      </c>
      <c r="M46" s="103">
        <v>1886</v>
      </c>
      <c r="N46" s="103">
        <v>20368.8</v>
      </c>
    </row>
    <row r="47" spans="1:14" ht="13.9" customHeight="1">
      <c r="A47" s="58"/>
      <c r="B47" s="46" t="s">
        <v>87</v>
      </c>
      <c r="C47" s="59" t="s">
        <v>43</v>
      </c>
      <c r="D47" s="63">
        <v>0.36</v>
      </c>
      <c r="E47" s="104">
        <v>0.36</v>
      </c>
      <c r="F47" s="104">
        <v>0.36</v>
      </c>
      <c r="G47" s="104">
        <v>0.36</v>
      </c>
      <c r="H47" s="104">
        <v>0.36</v>
      </c>
      <c r="I47" s="104">
        <v>0.36</v>
      </c>
      <c r="J47" s="104">
        <v>0.36</v>
      </c>
      <c r="K47" s="105">
        <v>0</v>
      </c>
      <c r="L47" s="102">
        <v>1</v>
      </c>
      <c r="M47" s="103">
        <v>233</v>
      </c>
      <c r="N47" s="103">
        <v>83.88</v>
      </c>
    </row>
    <row r="48" spans="1:14" ht="13.9" customHeight="1">
      <c r="A48" s="58"/>
      <c r="B48" s="193" t="s">
        <v>190</v>
      </c>
      <c r="C48" s="194"/>
      <c r="D48" s="195"/>
      <c r="E48" s="196"/>
      <c r="F48" s="196"/>
      <c r="G48" s="196"/>
      <c r="H48" s="196"/>
      <c r="I48" s="196"/>
      <c r="J48" s="196"/>
      <c r="K48" s="197"/>
      <c r="L48" s="64">
        <f>SUM(L45:L47)</f>
        <v>6</v>
      </c>
      <c r="M48" s="61">
        <f>SUM(M45:M47)</f>
        <v>1002119</v>
      </c>
      <c r="N48" s="61">
        <f>SUM(N45:N47)</f>
        <v>2130452.6799999997</v>
      </c>
    </row>
    <row r="49" spans="1:14" s="52" customFormat="1" ht="13.9" customHeight="1">
      <c r="B49" s="66" t="s">
        <v>32</v>
      </c>
      <c r="C49" s="198"/>
      <c r="D49" s="209"/>
      <c r="E49" s="209"/>
      <c r="F49" s="209"/>
      <c r="G49" s="209"/>
      <c r="H49" s="209"/>
      <c r="I49" s="209"/>
      <c r="J49" s="209"/>
      <c r="K49" s="200"/>
      <c r="L49" s="67">
        <f>L48+L43+L38+L31+L22+L18+L25</f>
        <v>794</v>
      </c>
      <c r="M49" s="67">
        <f>M48+M43+M38+M31+M22+M18+M25</f>
        <v>360735961</v>
      </c>
      <c r="N49" s="67">
        <f>N48+N43+N38+N31+N22+N18+N25</f>
        <v>672453358.92000008</v>
      </c>
    </row>
    <row r="50" spans="1:14" s="52" customFormat="1" ht="22.5" customHeight="1">
      <c r="A50" s="51"/>
      <c r="B50" s="201" t="s">
        <v>299</v>
      </c>
      <c r="C50" s="202"/>
      <c r="D50" s="202"/>
      <c r="E50" s="202"/>
      <c r="F50" s="202"/>
      <c r="G50" s="202"/>
      <c r="H50" s="202"/>
      <c r="I50" s="202"/>
      <c r="J50" s="202"/>
      <c r="K50" s="202"/>
      <c r="L50" s="202"/>
      <c r="M50" s="202"/>
      <c r="N50" s="203"/>
    </row>
    <row r="51" spans="1:14" s="52" customFormat="1" ht="48" customHeight="1">
      <c r="B51" s="53" t="s">
        <v>15</v>
      </c>
      <c r="C51" s="54" t="s">
        <v>20</v>
      </c>
      <c r="D51" s="54" t="s">
        <v>21</v>
      </c>
      <c r="E51" s="54" t="s">
        <v>22</v>
      </c>
      <c r="F51" s="54" t="s">
        <v>23</v>
      </c>
      <c r="G51" s="54" t="s">
        <v>24</v>
      </c>
      <c r="H51" s="54" t="s">
        <v>25</v>
      </c>
      <c r="I51" s="54" t="s">
        <v>19</v>
      </c>
      <c r="J51" s="54" t="s">
        <v>26</v>
      </c>
      <c r="K51" s="55" t="s">
        <v>27</v>
      </c>
      <c r="L51" s="56" t="s">
        <v>28</v>
      </c>
      <c r="M51" s="56" t="s">
        <v>18</v>
      </c>
      <c r="N51" s="57" t="s">
        <v>7</v>
      </c>
    </row>
    <row r="52" spans="1:14" s="52" customFormat="1" ht="13.9" customHeight="1">
      <c r="B52" s="204" t="s">
        <v>29</v>
      </c>
      <c r="C52" s="208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6"/>
    </row>
    <row r="53" spans="1:14" ht="13.9" customHeight="1">
      <c r="A53" s="58"/>
      <c r="B53" s="46" t="s">
        <v>210</v>
      </c>
      <c r="C53" s="59" t="s">
        <v>209</v>
      </c>
      <c r="D53" s="104">
        <v>0.2</v>
      </c>
      <c r="E53" s="104">
        <v>0.2</v>
      </c>
      <c r="F53" s="104">
        <v>0.2</v>
      </c>
      <c r="G53" s="104">
        <v>0.2</v>
      </c>
      <c r="H53" s="104">
        <v>0.2</v>
      </c>
      <c r="I53" s="104">
        <v>0.2</v>
      </c>
      <c r="J53" s="104">
        <v>0.2</v>
      </c>
      <c r="K53" s="105">
        <v>0</v>
      </c>
      <c r="L53" s="102">
        <v>4</v>
      </c>
      <c r="M53" s="103">
        <v>23933</v>
      </c>
      <c r="N53" s="103">
        <v>4786.6000000000004</v>
      </c>
    </row>
    <row r="54" spans="1:14" ht="13.9" customHeight="1">
      <c r="A54" s="58"/>
      <c r="B54" s="46" t="s">
        <v>182</v>
      </c>
      <c r="C54" s="59" t="s">
        <v>183</v>
      </c>
      <c r="D54" s="104">
        <v>0.57999999999999996</v>
      </c>
      <c r="E54" s="104">
        <v>0.57999999999999996</v>
      </c>
      <c r="F54" s="104">
        <v>0.57999999999999996</v>
      </c>
      <c r="G54" s="104">
        <v>0.57999999999999996</v>
      </c>
      <c r="H54" s="104">
        <v>0.57999999999999996</v>
      </c>
      <c r="I54" s="104">
        <v>0.57999999999999996</v>
      </c>
      <c r="J54" s="104">
        <v>0.57999999999999996</v>
      </c>
      <c r="K54" s="105">
        <v>0</v>
      </c>
      <c r="L54" s="102">
        <v>3</v>
      </c>
      <c r="M54" s="103">
        <v>44560</v>
      </c>
      <c r="N54" s="103">
        <v>25844.799999999999</v>
      </c>
    </row>
    <row r="55" spans="1:14" ht="13.9" customHeight="1">
      <c r="A55" s="58"/>
      <c r="B55" s="193" t="s">
        <v>89</v>
      </c>
      <c r="C55" s="194"/>
      <c r="D55" s="195"/>
      <c r="E55" s="196"/>
      <c r="F55" s="196"/>
      <c r="G55" s="196"/>
      <c r="H55" s="196"/>
      <c r="I55" s="196"/>
      <c r="J55" s="196"/>
      <c r="K55" s="197"/>
      <c r="L55" s="65">
        <f>SUM(L53:L54)</f>
        <v>7</v>
      </c>
      <c r="M55" s="65">
        <f>SUM(M53:M54)</f>
        <v>68493</v>
      </c>
      <c r="N55" s="65">
        <f>SUM(N53:N54)</f>
        <v>30631.4</v>
      </c>
    </row>
    <row r="56" spans="1:14" ht="13.9" customHeight="1">
      <c r="A56" s="58"/>
      <c r="B56" s="204" t="s">
        <v>94</v>
      </c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6"/>
    </row>
    <row r="57" spans="1:14" ht="13.9" customHeight="1">
      <c r="A57" s="58"/>
      <c r="B57" s="46" t="s">
        <v>240</v>
      </c>
      <c r="C57" s="59" t="s">
        <v>241</v>
      </c>
      <c r="D57" s="104">
        <v>4.8600000000000003</v>
      </c>
      <c r="E57" s="104">
        <v>5.4</v>
      </c>
      <c r="F57" s="104">
        <v>4.8600000000000003</v>
      </c>
      <c r="G57" s="104">
        <v>5.17</v>
      </c>
      <c r="H57" s="104">
        <v>4.8600000000000003</v>
      </c>
      <c r="I57" s="104">
        <v>5.4</v>
      </c>
      <c r="J57" s="104">
        <v>4.8600000000000003</v>
      </c>
      <c r="K57" s="105">
        <v>11.11</v>
      </c>
      <c r="L57" s="102">
        <v>8</v>
      </c>
      <c r="M57" s="103">
        <v>23140</v>
      </c>
      <c r="N57" s="103">
        <v>119588.4</v>
      </c>
    </row>
    <row r="58" spans="1:14" ht="13.9" customHeight="1">
      <c r="A58" s="58"/>
      <c r="B58" s="193" t="s">
        <v>285</v>
      </c>
      <c r="C58" s="194"/>
      <c r="D58" s="195"/>
      <c r="E58" s="196"/>
      <c r="F58" s="196"/>
      <c r="G58" s="196"/>
      <c r="H58" s="196"/>
      <c r="I58" s="196"/>
      <c r="J58" s="196"/>
      <c r="K58" s="197"/>
      <c r="L58" s="65">
        <f>SUM(L57)</f>
        <v>8</v>
      </c>
      <c r="M58" s="65">
        <f>SUM(M57)</f>
        <v>23140</v>
      </c>
      <c r="N58" s="65">
        <f>SUM(N57)</f>
        <v>119588.4</v>
      </c>
    </row>
    <row r="59" spans="1:14" ht="13.9" customHeight="1">
      <c r="A59" s="58"/>
      <c r="B59" s="204" t="s">
        <v>159</v>
      </c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6"/>
    </row>
    <row r="60" spans="1:14" ht="13.9" customHeight="1">
      <c r="A60" s="58"/>
      <c r="B60" s="46" t="s">
        <v>158</v>
      </c>
      <c r="C60" s="59" t="s">
        <v>157</v>
      </c>
      <c r="D60" s="104">
        <v>0.69</v>
      </c>
      <c r="E60" s="104">
        <v>0.69</v>
      </c>
      <c r="F60" s="104">
        <v>0.69</v>
      </c>
      <c r="G60" s="104">
        <v>0.69</v>
      </c>
      <c r="H60" s="81">
        <v>1.26</v>
      </c>
      <c r="I60" s="104">
        <v>0.69</v>
      </c>
      <c r="J60" s="104">
        <v>0.69</v>
      </c>
      <c r="K60" s="105">
        <v>0</v>
      </c>
      <c r="L60" s="102">
        <v>1</v>
      </c>
      <c r="M60" s="103">
        <v>4321</v>
      </c>
      <c r="N60" s="103">
        <v>2981.49</v>
      </c>
    </row>
    <row r="61" spans="1:14" ht="13.9" customHeight="1">
      <c r="A61" s="58"/>
      <c r="B61" s="193" t="s">
        <v>303</v>
      </c>
      <c r="C61" s="194"/>
      <c r="D61" s="195"/>
      <c r="E61" s="196"/>
      <c r="F61" s="196"/>
      <c r="G61" s="196"/>
      <c r="H61" s="196"/>
      <c r="I61" s="196"/>
      <c r="J61" s="196"/>
      <c r="K61" s="197"/>
      <c r="L61" s="65">
        <f>SUM(L60)</f>
        <v>1</v>
      </c>
      <c r="M61" s="65">
        <f>SUM(M60)</f>
        <v>4321</v>
      </c>
      <c r="N61" s="65">
        <f>SUM(N60)</f>
        <v>2981.49</v>
      </c>
    </row>
    <row r="62" spans="1:14" ht="13.9" customHeight="1">
      <c r="A62" s="58"/>
      <c r="B62" s="204" t="s">
        <v>83</v>
      </c>
      <c r="C62" s="208"/>
      <c r="D62" s="208"/>
      <c r="E62" s="208"/>
      <c r="F62" s="208"/>
      <c r="G62" s="208"/>
      <c r="H62" s="208"/>
      <c r="I62" s="208"/>
      <c r="J62" s="208"/>
      <c r="K62" s="208"/>
      <c r="L62" s="208"/>
      <c r="M62" s="208"/>
      <c r="N62" s="206"/>
    </row>
    <row r="63" spans="1:14" ht="13.9" customHeight="1">
      <c r="A63" s="58"/>
      <c r="B63" s="46" t="s">
        <v>33</v>
      </c>
      <c r="C63" s="59" t="s">
        <v>34</v>
      </c>
      <c r="D63" s="104">
        <v>1.68</v>
      </c>
      <c r="E63" s="104">
        <v>1.68</v>
      </c>
      <c r="F63" s="104">
        <v>1.68</v>
      </c>
      <c r="G63" s="104">
        <v>1.68</v>
      </c>
      <c r="H63" s="104">
        <v>1.68</v>
      </c>
      <c r="I63" s="104">
        <v>1.68</v>
      </c>
      <c r="J63" s="104">
        <v>1.68</v>
      </c>
      <c r="K63" s="105">
        <v>0</v>
      </c>
      <c r="L63" s="102">
        <v>1</v>
      </c>
      <c r="M63" s="103">
        <v>2435</v>
      </c>
      <c r="N63" s="103">
        <v>4090.8</v>
      </c>
    </row>
    <row r="64" spans="1:14" ht="13.9" customHeight="1">
      <c r="A64" s="58"/>
      <c r="B64" s="193" t="s">
        <v>91</v>
      </c>
      <c r="C64" s="194"/>
      <c r="D64" s="195"/>
      <c r="E64" s="196"/>
      <c r="F64" s="196"/>
      <c r="G64" s="196"/>
      <c r="H64" s="196"/>
      <c r="I64" s="196"/>
      <c r="J64" s="196"/>
      <c r="K64" s="197"/>
      <c r="L64" s="65">
        <f>SUM(L63:L63)</f>
        <v>1</v>
      </c>
      <c r="M64" s="65">
        <f>SUM(M63:M63)</f>
        <v>2435</v>
      </c>
      <c r="N64" s="65">
        <f>SUM(N63:N63)</f>
        <v>4090.8</v>
      </c>
    </row>
    <row r="65" spans="1:14" ht="13.9" customHeight="1">
      <c r="A65" s="58"/>
      <c r="B65" s="204" t="s">
        <v>84</v>
      </c>
      <c r="C65" s="208"/>
      <c r="D65" s="208"/>
      <c r="E65" s="208"/>
      <c r="F65" s="208"/>
      <c r="G65" s="208"/>
      <c r="H65" s="208"/>
      <c r="I65" s="208"/>
      <c r="J65" s="208"/>
      <c r="K65" s="208"/>
      <c r="L65" s="208"/>
      <c r="M65" s="208"/>
      <c r="N65" s="206"/>
    </row>
    <row r="66" spans="1:14" ht="13.9" customHeight="1">
      <c r="A66" s="58"/>
      <c r="B66" s="46" t="s">
        <v>35</v>
      </c>
      <c r="C66" s="59" t="s">
        <v>36</v>
      </c>
      <c r="D66" s="86">
        <v>2.8</v>
      </c>
      <c r="E66" s="86">
        <v>2.89</v>
      </c>
      <c r="F66" s="86">
        <v>2.8</v>
      </c>
      <c r="G66" s="86">
        <v>2.82</v>
      </c>
      <c r="H66" s="86">
        <v>2.8</v>
      </c>
      <c r="I66" s="86">
        <v>2.83</v>
      </c>
      <c r="J66" s="86">
        <v>2.8</v>
      </c>
      <c r="K66" s="91">
        <v>1.07</v>
      </c>
      <c r="L66" s="92">
        <v>7</v>
      </c>
      <c r="M66" s="93">
        <v>749480</v>
      </c>
      <c r="N66" s="93">
        <v>2114374.16</v>
      </c>
    </row>
    <row r="67" spans="1:14" ht="15.75">
      <c r="A67" s="58"/>
      <c r="B67" s="193" t="s">
        <v>91</v>
      </c>
      <c r="C67" s="194"/>
      <c r="D67" s="195"/>
      <c r="E67" s="196"/>
      <c r="F67" s="196"/>
      <c r="G67" s="196"/>
      <c r="H67" s="196"/>
      <c r="I67" s="196"/>
      <c r="J67" s="196"/>
      <c r="K67" s="197"/>
      <c r="L67" s="65">
        <f>SUM(L66:L66)</f>
        <v>7</v>
      </c>
      <c r="M67" s="65">
        <f>SUM(M66:M66)</f>
        <v>749480</v>
      </c>
      <c r="N67" s="65">
        <f>SUM(N66:N66)</f>
        <v>2114374.16</v>
      </c>
    </row>
    <row r="68" spans="1:14" ht="13.9" customHeight="1">
      <c r="A68" s="58"/>
      <c r="B68" s="204" t="s">
        <v>31</v>
      </c>
      <c r="C68" s="205"/>
      <c r="D68" s="205"/>
      <c r="E68" s="205"/>
      <c r="F68" s="205"/>
      <c r="G68" s="205"/>
      <c r="H68" s="205"/>
      <c r="I68" s="205"/>
      <c r="J68" s="205"/>
      <c r="K68" s="205"/>
      <c r="L68" s="205"/>
      <c r="M68" s="205"/>
      <c r="N68" s="206"/>
    </row>
    <row r="69" spans="1:14" ht="13.9" customHeight="1">
      <c r="A69" s="58"/>
      <c r="B69" s="46" t="s">
        <v>132</v>
      </c>
      <c r="C69" s="59" t="s">
        <v>133</v>
      </c>
      <c r="D69" s="81">
        <v>28</v>
      </c>
      <c r="E69" s="81">
        <v>28.1</v>
      </c>
      <c r="F69" s="81">
        <v>25.2</v>
      </c>
      <c r="G69" s="86">
        <v>26.11</v>
      </c>
      <c r="H69" s="86">
        <v>28</v>
      </c>
      <c r="I69" s="86">
        <v>27.8</v>
      </c>
      <c r="J69" s="81">
        <v>28</v>
      </c>
      <c r="K69" s="82">
        <v>-0.71</v>
      </c>
      <c r="L69" s="83">
        <v>22</v>
      </c>
      <c r="M69" s="84">
        <v>1582242</v>
      </c>
      <c r="N69" s="84">
        <v>41306801.899999999</v>
      </c>
    </row>
    <row r="70" spans="1:14" ht="13.9" customHeight="1">
      <c r="A70" s="58"/>
      <c r="B70" s="193" t="s">
        <v>92</v>
      </c>
      <c r="C70" s="194"/>
      <c r="D70" s="195"/>
      <c r="E70" s="207"/>
      <c r="F70" s="207"/>
      <c r="G70" s="207"/>
      <c r="H70" s="207"/>
      <c r="I70" s="207"/>
      <c r="J70" s="207"/>
      <c r="K70" s="197"/>
      <c r="L70" s="65">
        <f>L69</f>
        <v>22</v>
      </c>
      <c r="M70" s="65">
        <f t="shared" ref="M70:N70" si="0">M69</f>
        <v>1582242</v>
      </c>
      <c r="N70" s="65">
        <f t="shared" si="0"/>
        <v>41306801.899999999</v>
      </c>
    </row>
    <row r="71" spans="1:14" s="52" customFormat="1" ht="13.9" customHeight="1">
      <c r="B71" s="66" t="s">
        <v>122</v>
      </c>
      <c r="C71" s="198"/>
      <c r="D71" s="199"/>
      <c r="E71" s="199"/>
      <c r="F71" s="199"/>
      <c r="G71" s="199"/>
      <c r="H71" s="199"/>
      <c r="I71" s="199"/>
      <c r="J71" s="199"/>
      <c r="K71" s="200"/>
      <c r="L71" s="67">
        <f>L67+L55+L70+L64+L61+L58</f>
        <v>46</v>
      </c>
      <c r="M71" s="67">
        <f t="shared" ref="M71:N71" si="1">M67+M55+M70+M64+M61+M58</f>
        <v>2430111</v>
      </c>
      <c r="N71" s="67">
        <f t="shared" si="1"/>
        <v>43578468.149999999</v>
      </c>
    </row>
    <row r="72" spans="1:14" s="52" customFormat="1" ht="22.5" customHeight="1">
      <c r="A72" s="51"/>
      <c r="B72" s="201" t="s">
        <v>298</v>
      </c>
      <c r="C72" s="202"/>
      <c r="D72" s="202"/>
      <c r="E72" s="202"/>
      <c r="F72" s="202"/>
      <c r="G72" s="202"/>
      <c r="H72" s="202"/>
      <c r="I72" s="202"/>
      <c r="J72" s="202"/>
      <c r="K72" s="202"/>
      <c r="L72" s="202"/>
      <c r="M72" s="202"/>
      <c r="N72" s="203"/>
    </row>
    <row r="73" spans="1:14" s="52" customFormat="1" ht="44.25" customHeight="1">
      <c r="B73" s="53" t="s">
        <v>15</v>
      </c>
      <c r="C73" s="54" t="s">
        <v>20</v>
      </c>
      <c r="D73" s="54" t="s">
        <v>21</v>
      </c>
      <c r="E73" s="54" t="s">
        <v>22</v>
      </c>
      <c r="F73" s="54" t="s">
        <v>23</v>
      </c>
      <c r="G73" s="54" t="s">
        <v>24</v>
      </c>
      <c r="H73" s="54" t="s">
        <v>25</v>
      </c>
      <c r="I73" s="54" t="s">
        <v>19</v>
      </c>
      <c r="J73" s="54" t="s">
        <v>26</v>
      </c>
      <c r="K73" s="55" t="s">
        <v>27</v>
      </c>
      <c r="L73" s="56" t="s">
        <v>28</v>
      </c>
      <c r="M73" s="56" t="s">
        <v>18</v>
      </c>
      <c r="N73" s="57" t="s">
        <v>7</v>
      </c>
    </row>
    <row r="74" spans="1:14" ht="13.9" customHeight="1">
      <c r="A74" s="58"/>
      <c r="B74" s="204" t="s">
        <v>83</v>
      </c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6"/>
    </row>
    <row r="75" spans="1:14" ht="13.9" customHeight="1">
      <c r="A75" s="58"/>
      <c r="B75" s="97" t="s">
        <v>201</v>
      </c>
      <c r="C75" s="98" t="s">
        <v>202</v>
      </c>
      <c r="D75" s="94">
        <v>1.41</v>
      </c>
      <c r="E75" s="104">
        <v>1.41</v>
      </c>
      <c r="F75" s="104">
        <v>1.41</v>
      </c>
      <c r="G75" s="104">
        <v>1.41</v>
      </c>
      <c r="H75" s="104">
        <v>1.41</v>
      </c>
      <c r="I75" s="104">
        <v>1.41</v>
      </c>
      <c r="J75" s="104">
        <v>1.41</v>
      </c>
      <c r="K75" s="105">
        <v>0</v>
      </c>
      <c r="L75" s="102">
        <v>2</v>
      </c>
      <c r="M75" s="103">
        <v>8156</v>
      </c>
      <c r="N75" s="103">
        <v>11499.96</v>
      </c>
    </row>
    <row r="76" spans="1:14" ht="13.9" customHeight="1">
      <c r="A76" s="58"/>
      <c r="B76" s="97" t="s">
        <v>86</v>
      </c>
      <c r="C76" s="98" t="s">
        <v>42</v>
      </c>
      <c r="D76" s="94">
        <v>1.5</v>
      </c>
      <c r="E76" s="104">
        <v>1.5</v>
      </c>
      <c r="F76" s="104">
        <v>1.5</v>
      </c>
      <c r="G76" s="104">
        <v>1.5</v>
      </c>
      <c r="H76" s="104">
        <v>1.5</v>
      </c>
      <c r="I76" s="104">
        <v>1.5</v>
      </c>
      <c r="J76" s="104">
        <v>1.5</v>
      </c>
      <c r="K76" s="105">
        <v>0</v>
      </c>
      <c r="L76" s="102">
        <v>3</v>
      </c>
      <c r="M76" s="103">
        <v>23524</v>
      </c>
      <c r="N76" s="103">
        <v>35286</v>
      </c>
    </row>
    <row r="77" spans="1:14" ht="13.9" customHeight="1">
      <c r="A77" s="58"/>
      <c r="B77" s="193" t="s">
        <v>91</v>
      </c>
      <c r="C77" s="194"/>
      <c r="D77" s="195"/>
      <c r="E77" s="196"/>
      <c r="F77" s="196"/>
      <c r="G77" s="196"/>
      <c r="H77" s="196"/>
      <c r="I77" s="196"/>
      <c r="J77" s="196"/>
      <c r="K77" s="197"/>
      <c r="L77" s="65">
        <f>SUM(L75:L76)</f>
        <v>5</v>
      </c>
      <c r="M77" s="65">
        <f>SUM(M75:M76)</f>
        <v>31680</v>
      </c>
      <c r="N77" s="65">
        <f>SUM(N75:N76)</f>
        <v>46785.96</v>
      </c>
    </row>
    <row r="78" spans="1:14" ht="13.9" customHeight="1">
      <c r="A78" s="58"/>
      <c r="B78" s="204" t="s">
        <v>84</v>
      </c>
      <c r="C78" s="205"/>
      <c r="D78" s="205"/>
      <c r="E78" s="205"/>
      <c r="F78" s="205"/>
      <c r="G78" s="205"/>
      <c r="H78" s="205"/>
      <c r="I78" s="205"/>
      <c r="J78" s="205"/>
      <c r="K78" s="205"/>
      <c r="L78" s="205"/>
      <c r="M78" s="205"/>
      <c r="N78" s="206"/>
    </row>
    <row r="79" spans="1:14" ht="13.9" customHeight="1">
      <c r="A79" s="58"/>
      <c r="B79" s="97" t="s">
        <v>271</v>
      </c>
      <c r="C79" s="98" t="s">
        <v>272</v>
      </c>
      <c r="D79" s="94">
        <v>1.37</v>
      </c>
      <c r="E79" s="104">
        <v>1.37</v>
      </c>
      <c r="F79" s="104">
        <v>1.35</v>
      </c>
      <c r="G79" s="104">
        <v>1.35</v>
      </c>
      <c r="H79" s="104">
        <v>1.36</v>
      </c>
      <c r="I79" s="104">
        <v>1.35</v>
      </c>
      <c r="J79" s="104">
        <v>1.37</v>
      </c>
      <c r="K79" s="105">
        <v>-1.46</v>
      </c>
      <c r="L79" s="102">
        <v>9</v>
      </c>
      <c r="M79" s="103">
        <v>3779927</v>
      </c>
      <c r="N79" s="103">
        <v>5109009.91</v>
      </c>
    </row>
    <row r="80" spans="1:14" ht="13.9" customHeight="1">
      <c r="A80" s="58"/>
      <c r="B80" s="97" t="s">
        <v>153</v>
      </c>
      <c r="C80" s="98" t="s">
        <v>154</v>
      </c>
      <c r="D80" s="94">
        <v>1.36</v>
      </c>
      <c r="E80" s="104">
        <v>1.36</v>
      </c>
      <c r="F80" s="104">
        <v>1.36</v>
      </c>
      <c r="G80" s="104">
        <v>1.36</v>
      </c>
      <c r="H80" s="104">
        <v>1.36</v>
      </c>
      <c r="I80" s="104">
        <v>1.36</v>
      </c>
      <c r="J80" s="104">
        <v>1.36</v>
      </c>
      <c r="K80" s="105">
        <v>0</v>
      </c>
      <c r="L80" s="102">
        <v>2</v>
      </c>
      <c r="M80" s="103">
        <v>1081643</v>
      </c>
      <c r="N80" s="103">
        <v>1471034.48</v>
      </c>
    </row>
    <row r="81" spans="1:14" ht="13.9" customHeight="1">
      <c r="A81" s="58"/>
      <c r="B81" s="97" t="s">
        <v>215</v>
      </c>
      <c r="C81" s="98" t="s">
        <v>216</v>
      </c>
      <c r="D81" s="94">
        <v>1.91</v>
      </c>
      <c r="E81" s="104">
        <v>1.91</v>
      </c>
      <c r="F81" s="104">
        <v>1.91</v>
      </c>
      <c r="G81" s="104">
        <v>1.91</v>
      </c>
      <c r="H81" s="104">
        <v>1.91</v>
      </c>
      <c r="I81" s="104">
        <v>1.91</v>
      </c>
      <c r="J81" s="104">
        <v>1.91</v>
      </c>
      <c r="K81" s="105">
        <v>0</v>
      </c>
      <c r="L81" s="102">
        <v>1</v>
      </c>
      <c r="M81" s="103">
        <v>260</v>
      </c>
      <c r="N81" s="103">
        <v>496.6</v>
      </c>
    </row>
    <row r="82" spans="1:14" ht="13.9" customHeight="1">
      <c r="A82" s="58"/>
      <c r="B82" s="97" t="s">
        <v>38</v>
      </c>
      <c r="C82" s="98" t="s">
        <v>39</v>
      </c>
      <c r="D82" s="94">
        <v>1.23</v>
      </c>
      <c r="E82" s="104">
        <v>1.23</v>
      </c>
      <c r="F82" s="104">
        <v>1.2</v>
      </c>
      <c r="G82" s="104">
        <v>1.21</v>
      </c>
      <c r="H82" s="104">
        <v>1.23</v>
      </c>
      <c r="I82" s="104">
        <v>1.21</v>
      </c>
      <c r="J82" s="104">
        <v>1.23</v>
      </c>
      <c r="K82" s="105">
        <v>-1.63</v>
      </c>
      <c r="L82" s="102">
        <v>9</v>
      </c>
      <c r="M82" s="103">
        <v>5072372</v>
      </c>
      <c r="N82" s="103">
        <v>6124846.4000000004</v>
      </c>
    </row>
    <row r="83" spans="1:14" ht="13.9" customHeight="1">
      <c r="A83" s="58"/>
      <c r="B83" s="193" t="s">
        <v>91</v>
      </c>
      <c r="C83" s="194"/>
      <c r="D83" s="195"/>
      <c r="E83" s="207"/>
      <c r="F83" s="207"/>
      <c r="G83" s="207"/>
      <c r="H83" s="207"/>
      <c r="I83" s="207"/>
      <c r="J83" s="207"/>
      <c r="K83" s="197"/>
      <c r="L83" s="65">
        <f>SUM(L79:L82)</f>
        <v>21</v>
      </c>
      <c r="M83" s="65">
        <f>SUM(M79:M82)</f>
        <v>9934202</v>
      </c>
      <c r="N83" s="65">
        <f>SUM(N79:N82)</f>
        <v>12705387.390000001</v>
      </c>
    </row>
    <row r="84" spans="1:14" ht="13.9" customHeight="1">
      <c r="A84" s="58"/>
      <c r="B84" s="204" t="s">
        <v>31</v>
      </c>
      <c r="C84" s="205"/>
      <c r="D84" s="205"/>
      <c r="E84" s="205"/>
      <c r="F84" s="205"/>
      <c r="G84" s="205"/>
      <c r="H84" s="205"/>
      <c r="I84" s="205"/>
      <c r="J84" s="205"/>
      <c r="K84" s="205"/>
      <c r="L84" s="205"/>
      <c r="M84" s="205"/>
      <c r="N84" s="206"/>
    </row>
    <row r="85" spans="1:14" ht="13.9" customHeight="1">
      <c r="A85" s="58"/>
      <c r="B85" s="97" t="s">
        <v>238</v>
      </c>
      <c r="C85" s="98" t="s">
        <v>239</v>
      </c>
      <c r="D85" s="81">
        <v>18.55</v>
      </c>
      <c r="E85" s="81">
        <v>18.600000000000001</v>
      </c>
      <c r="F85" s="81">
        <v>18.5</v>
      </c>
      <c r="G85" s="86">
        <v>18.510000000000002</v>
      </c>
      <c r="H85" s="86">
        <v>18.5</v>
      </c>
      <c r="I85" s="86">
        <v>18.510000000000002</v>
      </c>
      <c r="J85" s="81">
        <v>18.55</v>
      </c>
      <c r="K85" s="82">
        <v>-0.22</v>
      </c>
      <c r="L85" s="83">
        <v>15</v>
      </c>
      <c r="M85" s="84">
        <v>353613</v>
      </c>
      <c r="N85" s="84">
        <v>6544232.25</v>
      </c>
    </row>
    <row r="86" spans="1:14" ht="13.9" customHeight="1">
      <c r="A86" s="58"/>
      <c r="B86" s="193" t="s">
        <v>92</v>
      </c>
      <c r="C86" s="194"/>
      <c r="D86" s="195"/>
      <c r="E86" s="207"/>
      <c r="F86" s="207"/>
      <c r="G86" s="207"/>
      <c r="H86" s="207"/>
      <c r="I86" s="207"/>
      <c r="J86" s="207"/>
      <c r="K86" s="197"/>
      <c r="L86" s="65">
        <f>L85</f>
        <v>15</v>
      </c>
      <c r="M86" s="65">
        <f t="shared" ref="M86:N86" si="2">M85</f>
        <v>353613</v>
      </c>
      <c r="N86" s="65">
        <f t="shared" si="2"/>
        <v>6544232.25</v>
      </c>
    </row>
    <row r="87" spans="1:14" ht="13.9" customHeight="1">
      <c r="A87" s="58"/>
      <c r="B87" s="204" t="s">
        <v>85</v>
      </c>
      <c r="C87" s="205"/>
      <c r="D87" s="205"/>
      <c r="E87" s="205"/>
      <c r="F87" s="205"/>
      <c r="G87" s="205"/>
      <c r="H87" s="205"/>
      <c r="I87" s="205"/>
      <c r="J87" s="205"/>
      <c r="K87" s="205"/>
      <c r="L87" s="205"/>
      <c r="M87" s="205"/>
      <c r="N87" s="206"/>
    </row>
    <row r="88" spans="1:14" ht="13.9" customHeight="1">
      <c r="A88" s="58"/>
      <c r="B88" s="46" t="s">
        <v>197</v>
      </c>
      <c r="C88" s="59" t="s">
        <v>198</v>
      </c>
      <c r="D88" s="63">
        <v>5.14</v>
      </c>
      <c r="E88" s="81">
        <v>5.25</v>
      </c>
      <c r="F88" s="81">
        <v>5.14</v>
      </c>
      <c r="G88" s="81">
        <v>5.19</v>
      </c>
      <c r="H88" s="81">
        <v>5.15</v>
      </c>
      <c r="I88" s="81">
        <v>5.25</v>
      </c>
      <c r="J88" s="81">
        <v>5.14</v>
      </c>
      <c r="K88" s="105">
        <v>2.14</v>
      </c>
      <c r="L88" s="83">
        <v>144</v>
      </c>
      <c r="M88" s="84">
        <v>23231435</v>
      </c>
      <c r="N88" s="84">
        <v>120576783.34999999</v>
      </c>
    </row>
    <row r="89" spans="1:14" ht="13.9" customHeight="1">
      <c r="A89" s="58"/>
      <c r="B89" s="193" t="s">
        <v>190</v>
      </c>
      <c r="C89" s="194"/>
      <c r="D89" s="195"/>
      <c r="E89" s="207"/>
      <c r="F89" s="207"/>
      <c r="G89" s="207"/>
      <c r="H89" s="207"/>
      <c r="I89" s="207"/>
      <c r="J89" s="207"/>
      <c r="K89" s="197"/>
      <c r="L89" s="64">
        <f>L88</f>
        <v>144</v>
      </c>
      <c r="M89" s="64">
        <f t="shared" ref="M89:N89" si="3">M88</f>
        <v>23231435</v>
      </c>
      <c r="N89" s="84">
        <f t="shared" si="3"/>
        <v>120576783.34999999</v>
      </c>
    </row>
    <row r="90" spans="1:14" s="52" customFormat="1" ht="13.9" customHeight="1">
      <c r="B90" s="66" t="s">
        <v>71</v>
      </c>
      <c r="C90" s="198"/>
      <c r="D90" s="199"/>
      <c r="E90" s="199"/>
      <c r="F90" s="199"/>
      <c r="G90" s="199"/>
      <c r="H90" s="199"/>
      <c r="I90" s="199"/>
      <c r="J90" s="199"/>
      <c r="K90" s="200"/>
      <c r="L90" s="67">
        <f>L89+L86+L83+L77</f>
        <v>185</v>
      </c>
      <c r="M90" s="67">
        <f t="shared" ref="M90:N90" si="4">M89+M86+M83+M77</f>
        <v>33550930</v>
      </c>
      <c r="N90" s="67">
        <f t="shared" si="4"/>
        <v>139873188.95000002</v>
      </c>
    </row>
    <row r="91" spans="1:14" s="52" customFormat="1" ht="13.9" customHeight="1">
      <c r="B91" s="66" t="s">
        <v>40</v>
      </c>
      <c r="C91" s="198"/>
      <c r="D91" s="199"/>
      <c r="E91" s="199"/>
      <c r="F91" s="199"/>
      <c r="G91" s="199"/>
      <c r="H91" s="199"/>
      <c r="I91" s="199"/>
      <c r="J91" s="199"/>
      <c r="K91" s="200"/>
      <c r="L91" s="67">
        <f>L90+L71+L49</f>
        <v>1025</v>
      </c>
      <c r="M91" s="67">
        <f>M90+M71+M49</f>
        <v>396717002</v>
      </c>
      <c r="N91" s="67">
        <f>N90+N71+N49</f>
        <v>855905016.0200001</v>
      </c>
    </row>
    <row r="92" spans="1:14" ht="12.95" customHeight="1">
      <c r="A92" s="58"/>
      <c r="N92" s="72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ht="12.95" customHeight="1">
      <c r="A95" s="58"/>
    </row>
  </sheetData>
  <mergeCells count="58">
    <mergeCell ref="B50:N50"/>
    <mergeCell ref="B32:N32"/>
    <mergeCell ref="D38:K38"/>
    <mergeCell ref="B38:C38"/>
    <mergeCell ref="C49:K49"/>
    <mergeCell ref="B39:N39"/>
    <mergeCell ref="D43:K43"/>
    <mergeCell ref="B43:C43"/>
    <mergeCell ref="B44:N44"/>
    <mergeCell ref="B48:C48"/>
    <mergeCell ref="D48:K48"/>
    <mergeCell ref="D55:K55"/>
    <mergeCell ref="B65:N65"/>
    <mergeCell ref="C71:K71"/>
    <mergeCell ref="B67:C67"/>
    <mergeCell ref="D67:K67"/>
    <mergeCell ref="B68:N68"/>
    <mergeCell ref="B70:C70"/>
    <mergeCell ref="D70:K70"/>
    <mergeCell ref="B62:N62"/>
    <mergeCell ref="B64:C64"/>
    <mergeCell ref="D64:K64"/>
    <mergeCell ref="B56:N56"/>
    <mergeCell ref="B58:C58"/>
    <mergeCell ref="D58:K58"/>
    <mergeCell ref="B59:N59"/>
    <mergeCell ref="D77:K77"/>
    <mergeCell ref="B1:N1"/>
    <mergeCell ref="B3:N3"/>
    <mergeCell ref="B18:C18"/>
    <mergeCell ref="D18:K18"/>
    <mergeCell ref="B19:N19"/>
    <mergeCell ref="B22:C22"/>
    <mergeCell ref="D22:K22"/>
    <mergeCell ref="B26:N26"/>
    <mergeCell ref="B31:C31"/>
    <mergeCell ref="D31:K31"/>
    <mergeCell ref="B23:N23"/>
    <mergeCell ref="B25:C25"/>
    <mergeCell ref="D25:K25"/>
    <mergeCell ref="B52:N52"/>
    <mergeCell ref="B55:C55"/>
    <mergeCell ref="B61:C61"/>
    <mergeCell ref="D61:K61"/>
    <mergeCell ref="C91:K91"/>
    <mergeCell ref="B72:N72"/>
    <mergeCell ref="C90:K90"/>
    <mergeCell ref="B78:N78"/>
    <mergeCell ref="B83:C83"/>
    <mergeCell ref="D83:K83"/>
    <mergeCell ref="B87:N87"/>
    <mergeCell ref="B89:C89"/>
    <mergeCell ref="D89:K89"/>
    <mergeCell ref="B86:C86"/>
    <mergeCell ref="D86:K86"/>
    <mergeCell ref="B84:N84"/>
    <mergeCell ref="B74:N74"/>
    <mergeCell ref="B77:C7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6"/>
  <sheetViews>
    <sheetView zoomScale="130" zoomScaleNormal="130" workbookViewId="0">
      <selection activeCell="G9" sqref="G9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13" t="s">
        <v>302</v>
      </c>
      <c r="B1" s="213"/>
      <c r="C1" s="213"/>
      <c r="D1" s="213"/>
    </row>
    <row r="2" spans="1:4" ht="24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6" customHeight="1">
      <c r="A3" s="214" t="s">
        <v>29</v>
      </c>
      <c r="B3" s="215"/>
      <c r="C3" s="215"/>
      <c r="D3" s="216"/>
    </row>
    <row r="4" spans="1:4" ht="12.6" customHeight="1">
      <c r="A4" s="46" t="s">
        <v>170</v>
      </c>
      <c r="B4" s="59" t="s">
        <v>171</v>
      </c>
      <c r="C4" s="104">
        <v>0.95</v>
      </c>
      <c r="D4" s="104">
        <v>0.95</v>
      </c>
    </row>
    <row r="5" spans="1:4" ht="12.6" customHeight="1">
      <c r="A5" s="46" t="s">
        <v>172</v>
      </c>
      <c r="B5" s="59" t="s">
        <v>173</v>
      </c>
      <c r="C5" s="104">
        <v>0.23</v>
      </c>
      <c r="D5" s="104">
        <v>0.24</v>
      </c>
    </row>
    <row r="6" spans="1:4" ht="12.6" customHeight="1">
      <c r="A6" s="46" t="s">
        <v>232</v>
      </c>
      <c r="B6" s="59" t="s">
        <v>233</v>
      </c>
      <c r="C6" s="104">
        <v>1.1000000000000001</v>
      </c>
      <c r="D6" s="104">
        <v>1.1000000000000001</v>
      </c>
    </row>
    <row r="7" spans="1:4" ht="12.6" customHeight="1">
      <c r="A7" s="46" t="s">
        <v>231</v>
      </c>
      <c r="B7" s="59" t="s">
        <v>155</v>
      </c>
      <c r="C7" s="104">
        <v>0.16</v>
      </c>
      <c r="D7" s="104">
        <v>0.16</v>
      </c>
    </row>
    <row r="8" spans="1:4" ht="12.6" customHeight="1">
      <c r="A8" s="46" t="s">
        <v>160</v>
      </c>
      <c r="B8" s="59" t="s">
        <v>161</v>
      </c>
      <c r="C8" s="47">
        <v>2.2000000000000002</v>
      </c>
      <c r="D8" s="47">
        <v>2.2000000000000002</v>
      </c>
    </row>
    <row r="9" spans="1:4" ht="12.6" customHeight="1">
      <c r="A9" s="210" t="s">
        <v>94</v>
      </c>
      <c r="B9" s="211"/>
      <c r="C9" s="211"/>
      <c r="D9" s="212"/>
    </row>
    <row r="10" spans="1:4" ht="12.6" customHeight="1">
      <c r="A10" s="46" t="s">
        <v>259</v>
      </c>
      <c r="B10" s="59" t="s">
        <v>260</v>
      </c>
      <c r="C10" s="81">
        <v>0.82</v>
      </c>
      <c r="D10" s="81">
        <v>0.9</v>
      </c>
    </row>
    <row r="11" spans="1:4" ht="12.6" customHeight="1">
      <c r="A11" s="46" t="s">
        <v>292</v>
      </c>
      <c r="B11" s="59" t="s">
        <v>293</v>
      </c>
      <c r="C11" s="81">
        <v>0.78</v>
      </c>
      <c r="D11" s="81">
        <v>0.78</v>
      </c>
    </row>
    <row r="12" spans="1:4" ht="12.6" customHeight="1">
      <c r="A12" s="210" t="s">
        <v>83</v>
      </c>
      <c r="B12" s="211"/>
      <c r="C12" s="211"/>
      <c r="D12" s="212"/>
    </row>
    <row r="13" spans="1:4" ht="12.6" customHeight="1">
      <c r="A13" s="46" t="s">
        <v>96</v>
      </c>
      <c r="B13" s="59" t="s">
        <v>95</v>
      </c>
      <c r="C13" s="81">
        <v>7</v>
      </c>
      <c r="D13" s="104">
        <v>7</v>
      </c>
    </row>
    <row r="14" spans="1:4" ht="12.6" customHeight="1">
      <c r="A14" s="46" t="s">
        <v>184</v>
      </c>
      <c r="B14" s="59" t="s">
        <v>185</v>
      </c>
      <c r="C14" s="81">
        <v>0.71</v>
      </c>
      <c r="D14" s="81">
        <v>0.71</v>
      </c>
    </row>
    <row r="15" spans="1:4" ht="12.6" customHeight="1">
      <c r="A15" s="210" t="s">
        <v>84</v>
      </c>
      <c r="B15" s="211"/>
      <c r="C15" s="211"/>
      <c r="D15" s="212"/>
    </row>
    <row r="16" spans="1:4" ht="12.6" customHeight="1">
      <c r="A16" s="46" t="s">
        <v>283</v>
      </c>
      <c r="B16" s="59" t="s">
        <v>284</v>
      </c>
      <c r="C16" s="81">
        <v>19.489999999999998</v>
      </c>
      <c r="D16" s="81">
        <v>19.5</v>
      </c>
    </row>
    <row r="17" spans="1:4" ht="12.6" customHeight="1">
      <c r="A17" s="46" t="s">
        <v>111</v>
      </c>
      <c r="B17" s="59" t="s">
        <v>112</v>
      </c>
      <c r="C17" s="104">
        <v>1.91</v>
      </c>
      <c r="D17" s="104">
        <v>1.91</v>
      </c>
    </row>
    <row r="18" spans="1:4" ht="12.6" customHeight="1">
      <c r="A18" s="46" t="s">
        <v>97</v>
      </c>
      <c r="B18" s="59" t="s">
        <v>98</v>
      </c>
      <c r="C18" s="104">
        <v>6.04</v>
      </c>
      <c r="D18" s="104">
        <v>6.04</v>
      </c>
    </row>
    <row r="19" spans="1:4" ht="12.6" customHeight="1">
      <c r="A19" s="46" t="s">
        <v>156</v>
      </c>
      <c r="B19" s="59" t="s">
        <v>125</v>
      </c>
      <c r="C19" s="104">
        <v>2.2999999999999998</v>
      </c>
      <c r="D19" s="104">
        <v>2.2999999999999998</v>
      </c>
    </row>
    <row r="20" spans="1:4" ht="12.6" customHeight="1">
      <c r="A20" s="214" t="s">
        <v>31</v>
      </c>
      <c r="B20" s="215" t="s">
        <v>31</v>
      </c>
      <c r="C20" s="215"/>
      <c r="D20" s="216"/>
    </row>
    <row r="21" spans="1:4" ht="12.6" customHeight="1">
      <c r="A21" s="46" t="s">
        <v>223</v>
      </c>
      <c r="B21" s="59" t="s">
        <v>224</v>
      </c>
      <c r="C21" s="104">
        <v>102.01</v>
      </c>
      <c r="D21" s="104">
        <v>102.01</v>
      </c>
    </row>
    <row r="22" spans="1:4" ht="12.6" customHeight="1">
      <c r="A22" s="214" t="s">
        <v>85</v>
      </c>
      <c r="B22" s="215"/>
      <c r="C22" s="215"/>
      <c r="D22" s="216"/>
    </row>
    <row r="23" spans="1:4" ht="12.6" customHeight="1">
      <c r="A23" s="110" t="s">
        <v>294</v>
      </c>
      <c r="B23" s="111" t="s">
        <v>295</v>
      </c>
      <c r="C23" s="104">
        <v>5.99</v>
      </c>
      <c r="D23" s="104">
        <v>5.99</v>
      </c>
    </row>
    <row r="24" spans="1:4" ht="12.6" customHeight="1">
      <c r="A24" s="46" t="s">
        <v>207</v>
      </c>
      <c r="B24" s="59" t="s">
        <v>208</v>
      </c>
      <c r="C24" s="63">
        <v>9</v>
      </c>
      <c r="D24" s="63">
        <v>9</v>
      </c>
    </row>
    <row r="25" spans="1:4" ht="12.6" customHeight="1">
      <c r="A25" s="46" t="s">
        <v>186</v>
      </c>
      <c r="B25" s="59" t="s">
        <v>187</v>
      </c>
      <c r="C25" s="104">
        <v>4.5</v>
      </c>
      <c r="D25" s="63">
        <v>4.5</v>
      </c>
    </row>
    <row r="26" spans="1:4" ht="24" customHeight="1">
      <c r="A26" s="74" t="s">
        <v>41</v>
      </c>
      <c r="B26" s="74" t="s">
        <v>20</v>
      </c>
      <c r="C26" s="74" t="s">
        <v>93</v>
      </c>
      <c r="D26" s="74" t="s">
        <v>19</v>
      </c>
    </row>
    <row r="27" spans="1:4" ht="12.6" customHeight="1">
      <c r="A27" s="210" t="s">
        <v>29</v>
      </c>
      <c r="B27" s="211"/>
      <c r="C27" s="211"/>
      <c r="D27" s="212"/>
    </row>
    <row r="28" spans="1:4" ht="12.6" customHeight="1">
      <c r="A28" s="46" t="s">
        <v>147</v>
      </c>
      <c r="B28" s="59" t="s">
        <v>148</v>
      </c>
      <c r="C28" s="104">
        <v>0.1</v>
      </c>
      <c r="D28" s="104">
        <v>0.1</v>
      </c>
    </row>
    <row r="29" spans="1:4" ht="12.6" customHeight="1">
      <c r="A29" s="110" t="s">
        <v>290</v>
      </c>
      <c r="B29" s="111" t="s">
        <v>291</v>
      </c>
      <c r="C29" s="104">
        <v>1.05</v>
      </c>
      <c r="D29" s="104">
        <v>1.05</v>
      </c>
    </row>
    <row r="30" spans="1:4" ht="12.6" customHeight="1">
      <c r="A30" s="110" t="s">
        <v>281</v>
      </c>
      <c r="B30" s="111" t="s">
        <v>282</v>
      </c>
      <c r="C30" s="104">
        <v>0.09</v>
      </c>
      <c r="D30" s="104">
        <v>0.09</v>
      </c>
    </row>
    <row r="31" spans="1:4" ht="12.6" customHeight="1">
      <c r="A31" s="46" t="s">
        <v>267</v>
      </c>
      <c r="B31" s="59" t="s">
        <v>268</v>
      </c>
      <c r="C31" s="104">
        <v>1</v>
      </c>
      <c r="D31" s="104">
        <v>1</v>
      </c>
    </row>
    <row r="32" spans="1:4" ht="12.6" customHeight="1">
      <c r="A32" s="46" t="s">
        <v>178</v>
      </c>
      <c r="B32" s="59" t="s">
        <v>179</v>
      </c>
      <c r="C32" s="104">
        <v>1.01</v>
      </c>
      <c r="D32" s="104">
        <v>1.01</v>
      </c>
    </row>
    <row r="33" spans="1:4" ht="12.6" customHeight="1">
      <c r="A33" s="46" t="s">
        <v>263</v>
      </c>
      <c r="B33" s="59" t="s">
        <v>264</v>
      </c>
      <c r="C33" s="86">
        <v>0.85</v>
      </c>
      <c r="D33" s="81">
        <v>0.85</v>
      </c>
    </row>
    <row r="34" spans="1:4" ht="12.6" customHeight="1">
      <c r="A34" s="46" t="s">
        <v>124</v>
      </c>
      <c r="B34" s="59" t="s">
        <v>123</v>
      </c>
      <c r="C34" s="86">
        <v>1</v>
      </c>
      <c r="D34" s="86">
        <v>1</v>
      </c>
    </row>
    <row r="35" spans="1:4" ht="12.6" customHeight="1">
      <c r="A35" s="46" t="s">
        <v>249</v>
      </c>
      <c r="B35" s="59" t="s">
        <v>250</v>
      </c>
      <c r="C35" s="86">
        <v>1</v>
      </c>
      <c r="D35" s="94">
        <v>1</v>
      </c>
    </row>
    <row r="36" spans="1:4" ht="12.6" customHeight="1">
      <c r="A36" s="89" t="s">
        <v>225</v>
      </c>
      <c r="B36" s="90" t="s">
        <v>226</v>
      </c>
      <c r="C36" s="86">
        <v>1</v>
      </c>
      <c r="D36" s="86">
        <v>1</v>
      </c>
    </row>
    <row r="37" spans="1:4" ht="12.6" customHeight="1">
      <c r="A37" s="46" t="s">
        <v>193</v>
      </c>
      <c r="B37" s="59" t="s">
        <v>194</v>
      </c>
      <c r="C37" s="86">
        <v>0.75</v>
      </c>
      <c r="D37" s="86">
        <v>0.75</v>
      </c>
    </row>
    <row r="38" spans="1:4" ht="12.6" customHeight="1">
      <c r="A38" s="46" t="s">
        <v>151</v>
      </c>
      <c r="B38" s="59" t="s">
        <v>152</v>
      </c>
      <c r="C38" s="86">
        <v>1</v>
      </c>
      <c r="D38" s="86">
        <v>1</v>
      </c>
    </row>
    <row r="39" spans="1:4" ht="12.6" customHeight="1">
      <c r="A39" s="46" t="s">
        <v>99</v>
      </c>
      <c r="B39" s="59" t="s">
        <v>100</v>
      </c>
      <c r="C39" s="86">
        <v>0.94</v>
      </c>
      <c r="D39" s="86">
        <v>0.94</v>
      </c>
    </row>
    <row r="40" spans="1:4" ht="12.6" customHeight="1">
      <c r="A40" s="87" t="s">
        <v>217</v>
      </c>
      <c r="B40" s="88" t="s">
        <v>218</v>
      </c>
      <c r="C40" s="86">
        <v>1</v>
      </c>
      <c r="D40" s="86">
        <v>1</v>
      </c>
    </row>
    <row r="41" spans="1:4" ht="12.6" customHeight="1">
      <c r="A41" s="46" t="s">
        <v>246</v>
      </c>
      <c r="B41" s="59" t="s">
        <v>247</v>
      </c>
      <c r="C41" s="104">
        <v>0.11</v>
      </c>
      <c r="D41" s="104">
        <v>0.11</v>
      </c>
    </row>
    <row r="42" spans="1:4" ht="12.6" customHeight="1">
      <c r="A42" s="210" t="s">
        <v>94</v>
      </c>
      <c r="B42" s="211"/>
      <c r="C42" s="211"/>
      <c r="D42" s="212"/>
    </row>
    <row r="43" spans="1:4" ht="12.6" customHeight="1">
      <c r="A43" s="46" t="s">
        <v>236</v>
      </c>
      <c r="B43" s="59" t="s">
        <v>237</v>
      </c>
      <c r="C43" s="104">
        <v>0.82</v>
      </c>
      <c r="D43" s="104">
        <v>0.82</v>
      </c>
    </row>
    <row r="44" spans="1:4" ht="12.6" customHeight="1">
      <c r="A44" s="210" t="s">
        <v>159</v>
      </c>
      <c r="B44" s="211"/>
      <c r="C44" s="211"/>
      <c r="D44" s="212"/>
    </row>
    <row r="45" spans="1:4" ht="12.6" customHeight="1">
      <c r="A45" s="46" t="s">
        <v>266</v>
      </c>
      <c r="B45" s="59" t="s">
        <v>265</v>
      </c>
      <c r="C45" s="81">
        <v>0.69</v>
      </c>
      <c r="D45" s="81">
        <v>0.69</v>
      </c>
    </row>
    <row r="46" spans="1:4" ht="12.6" customHeight="1">
      <c r="A46" s="210" t="s">
        <v>84</v>
      </c>
      <c r="B46" s="211"/>
      <c r="C46" s="211"/>
      <c r="D46" s="212"/>
    </row>
    <row r="47" spans="1:4" ht="12.6" customHeight="1">
      <c r="A47" s="46" t="s">
        <v>88</v>
      </c>
      <c r="B47" s="59" t="s">
        <v>37</v>
      </c>
      <c r="C47" s="86">
        <v>1</v>
      </c>
      <c r="D47" s="86">
        <v>1</v>
      </c>
    </row>
    <row r="48" spans="1:4" ht="12.6" customHeight="1">
      <c r="A48" s="46" t="s">
        <v>276</v>
      </c>
      <c r="B48" s="59" t="s">
        <v>275</v>
      </c>
      <c r="C48" s="86">
        <v>2.86</v>
      </c>
      <c r="D48" s="86">
        <v>2.86</v>
      </c>
    </row>
    <row r="49" spans="1:4" ht="12.6" customHeight="1">
      <c r="A49" s="76" t="s">
        <v>143</v>
      </c>
      <c r="B49" s="77" t="s">
        <v>144</v>
      </c>
      <c r="C49" s="86">
        <v>100</v>
      </c>
      <c r="D49" s="86">
        <v>100</v>
      </c>
    </row>
    <row r="50" spans="1:4" ht="12.6" customHeight="1">
      <c r="A50" s="210" t="s">
        <v>83</v>
      </c>
      <c r="B50" s="211"/>
      <c r="C50" s="211"/>
      <c r="D50" s="212"/>
    </row>
    <row r="51" spans="1:4" ht="12.6" customHeight="1">
      <c r="A51" s="46" t="s">
        <v>126</v>
      </c>
      <c r="B51" s="68" t="s">
        <v>127</v>
      </c>
      <c r="C51" s="63">
        <v>1</v>
      </c>
      <c r="D51" s="75">
        <v>1</v>
      </c>
    </row>
    <row r="52" spans="1:4" ht="24" customHeight="1">
      <c r="A52" s="74" t="s">
        <v>41</v>
      </c>
      <c r="B52" s="74" t="s">
        <v>20</v>
      </c>
      <c r="C52" s="74" t="s">
        <v>93</v>
      </c>
      <c r="D52" s="74" t="s">
        <v>19</v>
      </c>
    </row>
    <row r="53" spans="1:4" ht="12.95" customHeight="1">
      <c r="A53" s="210" t="s">
        <v>29</v>
      </c>
      <c r="B53" s="211"/>
      <c r="C53" s="211"/>
      <c r="D53" s="212"/>
    </row>
    <row r="54" spans="1:4" ht="12.95" customHeight="1">
      <c r="A54" s="110" t="s">
        <v>273</v>
      </c>
      <c r="B54" s="111" t="s">
        <v>274</v>
      </c>
      <c r="C54" s="81">
        <v>1</v>
      </c>
      <c r="D54" s="81">
        <v>1</v>
      </c>
    </row>
    <row r="55" spans="1:4" ht="12.95" customHeight="1">
      <c r="A55" s="210" t="s">
        <v>84</v>
      </c>
      <c r="B55" s="211"/>
      <c r="C55" s="211"/>
      <c r="D55" s="212"/>
    </row>
    <row r="56" spans="1:4" ht="12.95" customHeight="1">
      <c r="A56" s="97" t="s">
        <v>101</v>
      </c>
      <c r="B56" s="98" t="s">
        <v>102</v>
      </c>
      <c r="C56" s="94">
        <v>1.1499999999999999</v>
      </c>
      <c r="D56" s="104">
        <v>1.1499999999999999</v>
      </c>
    </row>
  </sheetData>
  <mergeCells count="14">
    <mergeCell ref="A55:D55"/>
    <mergeCell ref="A53:D53"/>
    <mergeCell ref="A42:D42"/>
    <mergeCell ref="A1:D1"/>
    <mergeCell ref="A3:D3"/>
    <mergeCell ref="A22:D22"/>
    <mergeCell ref="A27:D27"/>
    <mergeCell ref="A20:D20"/>
    <mergeCell ref="A15:D15"/>
    <mergeCell ref="A12:D12"/>
    <mergeCell ref="A44:D44"/>
    <mergeCell ref="A46:D46"/>
    <mergeCell ref="A50:D50"/>
    <mergeCell ref="A9:D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19"/>
  <sheetViews>
    <sheetView workbookViewId="0">
      <selection activeCell="H24" sqref="H24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>
      <c r="B1" s="219" t="s">
        <v>0</v>
      </c>
      <c r="C1" s="219"/>
      <c r="D1" s="219"/>
      <c r="E1" s="219"/>
      <c r="F1" s="122"/>
      <c r="H1" s="123"/>
      <c r="I1" s="123"/>
    </row>
    <row r="2" spans="1:9" ht="18">
      <c r="B2" s="219" t="s">
        <v>304</v>
      </c>
      <c r="C2" s="219"/>
      <c r="D2" s="219"/>
      <c r="E2" s="219"/>
      <c r="F2" s="219"/>
      <c r="H2" s="123"/>
      <c r="I2" s="123"/>
    </row>
    <row r="3" spans="1:9" ht="18">
      <c r="B3" s="121" t="s">
        <v>305</v>
      </c>
      <c r="C3" s="124"/>
      <c r="D3" s="125"/>
      <c r="E3" s="122"/>
      <c r="F3" s="122"/>
      <c r="H3" s="123"/>
      <c r="I3" s="123"/>
    </row>
    <row r="4" spans="1:9" ht="18">
      <c r="B4" s="121"/>
      <c r="C4" s="124"/>
      <c r="D4" s="125"/>
      <c r="E4" s="122"/>
      <c r="F4" s="122"/>
      <c r="H4" s="123"/>
      <c r="I4" s="123"/>
    </row>
    <row r="5" spans="1:9" ht="18">
      <c r="B5" s="121"/>
      <c r="C5" s="124"/>
      <c r="D5" s="125"/>
      <c r="E5" s="122"/>
      <c r="F5" s="122"/>
      <c r="H5" s="123"/>
      <c r="I5" s="123"/>
    </row>
    <row r="6" spans="1:9" ht="17.100000000000001" customHeight="1">
      <c r="B6" s="220" t="s">
        <v>306</v>
      </c>
      <c r="C6" s="221"/>
      <c r="D6" s="221"/>
      <c r="E6" s="126"/>
      <c r="F6" s="126"/>
      <c r="H6" s="123"/>
      <c r="I6" s="123"/>
    </row>
    <row r="7" spans="1:9">
      <c r="B7" s="127" t="s">
        <v>41</v>
      </c>
      <c r="C7" s="128" t="s">
        <v>20</v>
      </c>
      <c r="D7" s="129" t="s">
        <v>307</v>
      </c>
      <c r="E7" s="130" t="s">
        <v>308</v>
      </c>
      <c r="F7" s="130" t="s">
        <v>309</v>
      </c>
      <c r="H7" s="123"/>
      <c r="I7" s="123"/>
    </row>
    <row r="8" spans="1:9" ht="17.100000000000001" customHeight="1">
      <c r="B8" s="222" t="s">
        <v>29</v>
      </c>
      <c r="C8" s="223"/>
      <c r="D8" s="223"/>
      <c r="E8" s="223"/>
      <c r="F8" s="224"/>
    </row>
    <row r="9" spans="1:9" ht="17.100000000000001" customHeight="1">
      <c r="A9" s="114"/>
      <c r="B9" s="131" t="s">
        <v>310</v>
      </c>
      <c r="C9" s="131" t="s">
        <v>280</v>
      </c>
      <c r="D9" s="132">
        <v>1</v>
      </c>
      <c r="E9" s="133">
        <v>380000</v>
      </c>
      <c r="F9" s="133">
        <v>995600</v>
      </c>
    </row>
    <row r="10" spans="1:9" ht="17.100000000000001" customHeight="1">
      <c r="A10" s="114"/>
      <c r="B10" s="134" t="s">
        <v>311</v>
      </c>
      <c r="C10" s="135"/>
      <c r="D10" s="132">
        <f>SUM(D9)</f>
        <v>1</v>
      </c>
      <c r="E10" s="133">
        <f>SUM(E9)</f>
        <v>380000</v>
      </c>
      <c r="F10" s="133">
        <f>SUM(F9)</f>
        <v>995600</v>
      </c>
    </row>
    <row r="11" spans="1:9">
      <c r="A11" s="114"/>
      <c r="B11" s="225" t="s">
        <v>40</v>
      </c>
      <c r="C11" s="226"/>
      <c r="D11" s="132">
        <f>D10</f>
        <v>1</v>
      </c>
      <c r="E11" s="133">
        <f>E10</f>
        <v>380000</v>
      </c>
      <c r="F11" s="133">
        <f>F10</f>
        <v>995600</v>
      </c>
    </row>
    <row r="12" spans="1:9">
      <c r="A12" s="114"/>
      <c r="B12" s="136"/>
      <c r="C12" s="136"/>
      <c r="D12" s="137"/>
      <c r="E12" s="138"/>
      <c r="F12" s="138"/>
    </row>
    <row r="13" spans="1:9">
      <c r="A13" s="114"/>
      <c r="B13" s="114"/>
      <c r="D13" s="139"/>
      <c r="E13" s="140"/>
      <c r="F13" s="140"/>
    </row>
    <row r="14" spans="1:9" ht="18.75">
      <c r="A14" s="114"/>
      <c r="B14" s="141" t="s">
        <v>312</v>
      </c>
      <c r="C14" s="142"/>
      <c r="D14" s="143"/>
      <c r="E14" s="144"/>
      <c r="F14" s="145"/>
    </row>
    <row r="15" spans="1:9" ht="31.5">
      <c r="A15" s="114"/>
      <c r="B15" s="146" t="s">
        <v>41</v>
      </c>
      <c r="C15" s="128" t="s">
        <v>20</v>
      </c>
      <c r="D15" s="147" t="s">
        <v>307</v>
      </c>
      <c r="E15" s="148" t="s">
        <v>308</v>
      </c>
      <c r="F15" s="148" t="s">
        <v>309</v>
      </c>
    </row>
    <row r="16" spans="1:9">
      <c r="A16" s="149"/>
      <c r="B16" s="227" t="s">
        <v>313</v>
      </c>
      <c r="C16" s="228"/>
      <c r="D16" s="228"/>
      <c r="E16" s="228"/>
      <c r="F16" s="229"/>
    </row>
    <row r="17" spans="1:6">
      <c r="A17" s="149"/>
      <c r="B17" s="150" t="s">
        <v>261</v>
      </c>
      <c r="C17" s="151" t="s">
        <v>262</v>
      </c>
      <c r="D17" s="132">
        <v>1</v>
      </c>
      <c r="E17" s="133">
        <v>105</v>
      </c>
      <c r="F17" s="133">
        <v>7350</v>
      </c>
    </row>
    <row r="18" spans="1:6">
      <c r="A18" s="149"/>
      <c r="B18" s="151" t="s">
        <v>314</v>
      </c>
      <c r="C18" s="152"/>
      <c r="D18" s="132">
        <f t="shared" ref="D18:F19" si="0">D17</f>
        <v>1</v>
      </c>
      <c r="E18" s="133">
        <f t="shared" si="0"/>
        <v>105</v>
      </c>
      <c r="F18" s="133">
        <f t="shared" si="0"/>
        <v>7350</v>
      </c>
    </row>
    <row r="19" spans="1:6">
      <c r="A19" s="149"/>
      <c r="B19" s="217" t="s">
        <v>40</v>
      </c>
      <c r="C19" s="218"/>
      <c r="D19" s="132">
        <f t="shared" si="0"/>
        <v>1</v>
      </c>
      <c r="E19" s="133">
        <f t="shared" si="0"/>
        <v>105</v>
      </c>
      <c r="F19" s="133">
        <f t="shared" si="0"/>
        <v>7350</v>
      </c>
    </row>
  </sheetData>
  <mergeCells count="7">
    <mergeCell ref="B19:C19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7"/>
  <sheetViews>
    <sheetView zoomScale="120" zoomScaleNormal="120" workbookViewId="0">
      <selection activeCell="R14" sqref="R14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57" t="s">
        <v>0</v>
      </c>
      <c r="C1" s="258"/>
      <c r="D1" s="259"/>
      <c r="E1" s="6"/>
      <c r="F1" s="10"/>
      <c r="G1" s="10"/>
      <c r="H1" s="10"/>
      <c r="I1" s="10"/>
    </row>
    <row r="2" spans="2:9" ht="10.5" customHeight="1">
      <c r="B2" s="260"/>
      <c r="C2" s="261"/>
      <c r="D2" s="262"/>
      <c r="E2" s="6"/>
      <c r="F2" s="10"/>
      <c r="G2" s="10"/>
      <c r="H2" s="10"/>
      <c r="I2" s="10"/>
    </row>
    <row r="3" spans="2:9" ht="18" customHeight="1">
      <c r="B3" s="101" t="s">
        <v>301</v>
      </c>
      <c r="C3" s="6"/>
      <c r="D3" s="6"/>
      <c r="E3" s="6"/>
      <c r="F3" s="6"/>
      <c r="G3" s="6"/>
      <c r="H3" s="6"/>
      <c r="I3" s="6"/>
    </row>
    <row r="4" spans="2:9" ht="18" customHeight="1">
      <c r="B4" s="101"/>
      <c r="C4" s="6"/>
      <c r="D4" s="6"/>
      <c r="E4" s="6"/>
      <c r="F4" s="6"/>
      <c r="G4" s="6"/>
      <c r="H4" s="6"/>
      <c r="I4" s="6"/>
    </row>
    <row r="5" spans="2:9" ht="18" customHeight="1">
      <c r="B5" s="101"/>
      <c r="C5" s="6"/>
      <c r="D5" s="6"/>
      <c r="E5" s="6"/>
      <c r="F5" s="6"/>
      <c r="G5" s="6"/>
      <c r="H5" s="6"/>
      <c r="I5" s="6"/>
    </row>
    <row r="6" spans="2:9" ht="18" customHeight="1">
      <c r="B6" s="270" t="s">
        <v>116</v>
      </c>
      <c r="C6" s="271"/>
      <c r="D6" s="271"/>
      <c r="E6" s="271"/>
      <c r="F6" s="271"/>
      <c r="G6" s="271"/>
      <c r="H6" s="271"/>
      <c r="I6" s="271"/>
    </row>
    <row r="7" spans="2:9" ht="18" customHeight="1">
      <c r="B7" s="263" t="s">
        <v>15</v>
      </c>
      <c r="C7" s="264"/>
      <c r="D7" s="265"/>
      <c r="E7" s="263" t="s">
        <v>20</v>
      </c>
      <c r="F7" s="265"/>
      <c r="G7" s="272" t="s">
        <v>45</v>
      </c>
      <c r="H7" s="264"/>
      <c r="I7" s="265"/>
    </row>
    <row r="8" spans="2:9" ht="12.95" customHeight="1">
      <c r="B8" s="253" t="s">
        <v>29</v>
      </c>
      <c r="C8" s="205"/>
      <c r="D8" s="205"/>
      <c r="E8" s="205"/>
      <c r="F8" s="205"/>
      <c r="G8" s="205"/>
      <c r="H8" s="205"/>
      <c r="I8" s="254"/>
    </row>
    <row r="9" spans="2:9" ht="12.95" customHeight="1">
      <c r="B9" s="246" t="s">
        <v>44</v>
      </c>
      <c r="C9" s="274"/>
      <c r="D9" s="247"/>
      <c r="E9" s="248" t="s">
        <v>248</v>
      </c>
      <c r="F9" s="249"/>
      <c r="G9" s="248">
        <v>0.15</v>
      </c>
      <c r="H9" s="273"/>
      <c r="I9" s="249"/>
    </row>
    <row r="10" spans="2:9" ht="12.95" customHeight="1">
      <c r="B10" s="246" t="s">
        <v>253</v>
      </c>
      <c r="C10" s="274"/>
      <c r="D10" s="247"/>
      <c r="E10" s="248" t="s">
        <v>254</v>
      </c>
      <c r="F10" s="249"/>
      <c r="G10" s="248" t="s">
        <v>72</v>
      </c>
      <c r="H10" s="273"/>
      <c r="I10" s="249"/>
    </row>
    <row r="11" spans="2:9" ht="12.95" customHeight="1">
      <c r="B11" s="266" t="s">
        <v>192</v>
      </c>
      <c r="C11" s="240"/>
      <c r="D11" s="267"/>
      <c r="E11" s="268" t="s">
        <v>191</v>
      </c>
      <c r="F11" s="269"/>
      <c r="G11" s="268">
        <v>3</v>
      </c>
      <c r="H11" s="244"/>
      <c r="I11" s="269"/>
    </row>
    <row r="12" spans="2:9" ht="12.95" customHeight="1">
      <c r="B12" s="253" t="s">
        <v>84</v>
      </c>
      <c r="C12" s="205"/>
      <c r="D12" s="205"/>
      <c r="E12" s="205"/>
      <c r="F12" s="205"/>
      <c r="G12" s="205"/>
      <c r="H12" s="205"/>
      <c r="I12" s="254"/>
    </row>
    <row r="13" spans="2:9" ht="12.95" customHeight="1">
      <c r="B13" s="255" t="s">
        <v>255</v>
      </c>
      <c r="C13" s="240"/>
      <c r="D13" s="241"/>
      <c r="E13" s="256" t="s">
        <v>256</v>
      </c>
      <c r="F13" s="243"/>
      <c r="G13" s="256">
        <v>2.8</v>
      </c>
      <c r="H13" s="244"/>
      <c r="I13" s="243"/>
    </row>
    <row r="14" spans="2:9" ht="12.95" customHeight="1">
      <c r="B14" s="250" t="s">
        <v>73</v>
      </c>
      <c r="C14" s="251"/>
      <c r="D14" s="251"/>
      <c r="E14" s="251"/>
      <c r="F14" s="251"/>
      <c r="G14" s="251"/>
      <c r="H14" s="251"/>
      <c r="I14" s="252"/>
    </row>
    <row r="15" spans="2:9" ht="12.95" customHeight="1">
      <c r="B15" s="246" t="s">
        <v>105</v>
      </c>
      <c r="C15" s="240"/>
      <c r="D15" s="247"/>
      <c r="E15" s="248" t="s">
        <v>106</v>
      </c>
      <c r="F15" s="249"/>
      <c r="G15" s="248">
        <v>9.0500000000000007</v>
      </c>
      <c r="H15" s="244"/>
      <c r="I15" s="249"/>
    </row>
    <row r="16" spans="2:9" ht="12.95" customHeight="1">
      <c r="B16" s="246" t="s">
        <v>269</v>
      </c>
      <c r="C16" s="240"/>
      <c r="D16" s="247"/>
      <c r="E16" s="248" t="s">
        <v>270</v>
      </c>
      <c r="F16" s="249"/>
      <c r="G16" s="248">
        <v>10</v>
      </c>
      <c r="H16" s="244"/>
      <c r="I16" s="249"/>
    </row>
    <row r="17" spans="2:9" ht="12.95" customHeight="1">
      <c r="B17" s="246" t="s">
        <v>104</v>
      </c>
      <c r="C17" s="240"/>
      <c r="D17" s="247"/>
      <c r="E17" s="248" t="s">
        <v>103</v>
      </c>
      <c r="F17" s="249"/>
      <c r="G17" s="248">
        <v>1</v>
      </c>
      <c r="H17" s="244"/>
      <c r="I17" s="249"/>
    </row>
    <row r="18" spans="2:9" ht="12.95" customHeight="1">
      <c r="B18" s="230" t="s">
        <v>109</v>
      </c>
      <c r="C18" s="231"/>
      <c r="D18" s="232"/>
      <c r="E18" s="233" t="s">
        <v>110</v>
      </c>
      <c r="F18" s="234"/>
      <c r="G18" s="233">
        <v>1</v>
      </c>
      <c r="H18" s="235"/>
      <c r="I18" s="234"/>
    </row>
    <row r="19" spans="2:9" ht="12.95" customHeight="1">
      <c r="B19" s="230" t="s">
        <v>128</v>
      </c>
      <c r="C19" s="231"/>
      <c r="D19" s="232"/>
      <c r="E19" s="233" t="s">
        <v>129</v>
      </c>
      <c r="F19" s="234"/>
      <c r="G19" s="233" t="s">
        <v>72</v>
      </c>
      <c r="H19" s="235"/>
      <c r="I19" s="234"/>
    </row>
    <row r="20" spans="2:9" ht="12.95" customHeight="1">
      <c r="B20" s="236" t="s">
        <v>94</v>
      </c>
      <c r="C20" s="237"/>
      <c r="D20" s="237"/>
      <c r="E20" s="237"/>
      <c r="F20" s="237"/>
      <c r="G20" s="237"/>
      <c r="H20" s="237"/>
      <c r="I20" s="238"/>
    </row>
    <row r="21" spans="2:9" ht="12.95" customHeight="1">
      <c r="B21" s="239" t="s">
        <v>229</v>
      </c>
      <c r="C21" s="240"/>
      <c r="D21" s="241"/>
      <c r="E21" s="242" t="s">
        <v>230</v>
      </c>
      <c r="F21" s="243"/>
      <c r="G21" s="242">
        <v>1</v>
      </c>
      <c r="H21" s="244"/>
      <c r="I21" s="243"/>
    </row>
    <row r="22" spans="2:9" ht="12.95" customHeight="1">
      <c r="B22" s="239" t="s">
        <v>251</v>
      </c>
      <c r="C22" s="240"/>
      <c r="D22" s="241"/>
      <c r="E22" s="242" t="s">
        <v>252</v>
      </c>
      <c r="F22" s="243"/>
      <c r="G22" s="242" t="s">
        <v>72</v>
      </c>
      <c r="H22" s="244"/>
      <c r="I22" s="243"/>
    </row>
    <row r="23" spans="2:9" ht="12.95" customHeight="1">
      <c r="B23" s="239" t="s">
        <v>212</v>
      </c>
      <c r="C23" s="240"/>
      <c r="D23" s="241"/>
      <c r="E23" s="242" t="s">
        <v>211</v>
      </c>
      <c r="F23" s="243"/>
      <c r="G23" s="242">
        <v>0.5</v>
      </c>
      <c r="H23" s="244"/>
      <c r="I23" s="243"/>
    </row>
    <row r="24" spans="2:9" ht="12.95" customHeight="1">
      <c r="B24" s="230" t="s">
        <v>219</v>
      </c>
      <c r="C24" s="231"/>
      <c r="D24" s="232"/>
      <c r="E24" s="245" t="s">
        <v>220</v>
      </c>
      <c r="F24" s="245"/>
      <c r="G24" s="233" t="s">
        <v>72</v>
      </c>
      <c r="H24" s="235"/>
      <c r="I24" s="234"/>
    </row>
    <row r="25" spans="2:9" ht="12.95" customHeight="1">
      <c r="B25" s="230" t="s">
        <v>108</v>
      </c>
      <c r="C25" s="231"/>
      <c r="D25" s="232"/>
      <c r="E25" s="233" t="s">
        <v>107</v>
      </c>
      <c r="F25" s="234"/>
      <c r="G25" s="233" t="s">
        <v>72</v>
      </c>
      <c r="H25" s="235"/>
      <c r="I25" s="234"/>
    </row>
    <row r="26" spans="2:9" ht="25.5" customHeight="1"/>
    <row r="27" spans="2:9" ht="22.5"/>
  </sheetData>
  <mergeCells count="51">
    <mergeCell ref="B1:D2"/>
    <mergeCell ref="B7:D7"/>
    <mergeCell ref="E7:F7"/>
    <mergeCell ref="B11:D11"/>
    <mergeCell ref="E11:F11"/>
    <mergeCell ref="B8:I8"/>
    <mergeCell ref="B6:I6"/>
    <mergeCell ref="G11:I11"/>
    <mergeCell ref="G7:I7"/>
    <mergeCell ref="G10:I10"/>
    <mergeCell ref="E10:F10"/>
    <mergeCell ref="B10:D10"/>
    <mergeCell ref="B9:D9"/>
    <mergeCell ref="E9:F9"/>
    <mergeCell ref="G9:I9"/>
    <mergeCell ref="B14:I14"/>
    <mergeCell ref="B12:I12"/>
    <mergeCell ref="B17:D17"/>
    <mergeCell ref="E17:F17"/>
    <mergeCell ref="G17:I17"/>
    <mergeCell ref="B13:D13"/>
    <mergeCell ref="E13:F13"/>
    <mergeCell ref="G13:I13"/>
    <mergeCell ref="B15:D15"/>
    <mergeCell ref="E15:F15"/>
    <mergeCell ref="G15:I15"/>
    <mergeCell ref="B18:D18"/>
    <mergeCell ref="E21:F21"/>
    <mergeCell ref="G21:I21"/>
    <mergeCell ref="B21:D21"/>
    <mergeCell ref="B16:D16"/>
    <mergeCell ref="E16:F16"/>
    <mergeCell ref="G16:I16"/>
    <mergeCell ref="G19:I19"/>
    <mergeCell ref="B19:D19"/>
    <mergeCell ref="E19:F19"/>
    <mergeCell ref="E18:F18"/>
    <mergeCell ref="G18:I18"/>
    <mergeCell ref="B25:D25"/>
    <mergeCell ref="E25:F25"/>
    <mergeCell ref="G25:I25"/>
    <mergeCell ref="B20:I20"/>
    <mergeCell ref="B23:D23"/>
    <mergeCell ref="E23:F23"/>
    <mergeCell ref="G23:I23"/>
    <mergeCell ref="G24:I24"/>
    <mergeCell ref="B24:D24"/>
    <mergeCell ref="E24:F24"/>
    <mergeCell ref="B22:D22"/>
    <mergeCell ref="E22:F22"/>
    <mergeCell ref="G22:I22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75" t="s">
        <v>0</v>
      </c>
      <c r="C1" s="275"/>
      <c r="D1" s="5"/>
      <c r="E1" s="5"/>
      <c r="F1" s="5"/>
    </row>
    <row r="2" spans="1:6" ht="27.95" customHeight="1">
      <c r="A2" s="4"/>
      <c r="B2" s="278" t="s">
        <v>301</v>
      </c>
      <c r="C2" s="278"/>
      <c r="D2" s="278"/>
      <c r="E2" s="278"/>
      <c r="F2" s="278"/>
    </row>
    <row r="3" spans="1:6" ht="42.75" customHeight="1">
      <c r="B3" s="276" t="s">
        <v>46</v>
      </c>
      <c r="C3" s="277"/>
      <c r="D3" s="277"/>
      <c r="E3" s="277"/>
      <c r="F3" s="277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06" t="s">
        <v>77</v>
      </c>
      <c r="C12" s="107" t="s">
        <v>56</v>
      </c>
      <c r="D12" s="108" t="s">
        <v>117</v>
      </c>
      <c r="E12" s="112">
        <v>511000</v>
      </c>
      <c r="F12" s="118"/>
    </row>
    <row r="13" spans="1:6" ht="20.100000000000001" customHeight="1">
      <c r="B13" s="106" t="s">
        <v>76</v>
      </c>
      <c r="C13" s="107" t="s">
        <v>56</v>
      </c>
      <c r="D13" s="108" t="s">
        <v>79</v>
      </c>
      <c r="E13" s="109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118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119</v>
      </c>
      <c r="E15" s="14">
        <v>978181.82</v>
      </c>
      <c r="F15" s="16" t="s">
        <v>54</v>
      </c>
    </row>
    <row r="16" spans="1:6" ht="20.100000000000001" customHeight="1">
      <c r="B16" s="11" t="s">
        <v>134</v>
      </c>
      <c r="C16" s="17" t="s">
        <v>51</v>
      </c>
      <c r="D16" s="15" t="s">
        <v>136</v>
      </c>
      <c r="E16" s="14" t="s">
        <v>54</v>
      </c>
      <c r="F16" s="16" t="s">
        <v>54</v>
      </c>
    </row>
    <row r="17" spans="2:6" ht="20.100000000000001" customHeight="1">
      <c r="B17" s="11" t="s">
        <v>135</v>
      </c>
      <c r="C17" s="17" t="s">
        <v>56</v>
      </c>
      <c r="D17" s="15" t="s">
        <v>137</v>
      </c>
      <c r="E17" s="14" t="s">
        <v>54</v>
      </c>
      <c r="F17" s="16" t="s">
        <v>54</v>
      </c>
    </row>
    <row r="18" spans="2:6" ht="20.100000000000001" customHeight="1">
      <c r="B18" s="11" t="s">
        <v>134</v>
      </c>
      <c r="C18" s="17" t="s">
        <v>56</v>
      </c>
      <c r="D18" s="15" t="s">
        <v>138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2026-06-07T10:59:21Z</cp:lastPrinted>
  <dcterms:created xsi:type="dcterms:W3CDTF">2024-09-12T06:50:39Z</dcterms:created>
  <dcterms:modified xsi:type="dcterms:W3CDTF">2026-06-07T11:09:51Z</dcterms:modified>
</cp:coreProperties>
</file>